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ERPa\Rendszerterv (új)\KiegeszitoModul\Termeles\Attachments\"/>
    </mc:Choice>
  </mc:AlternateContent>
  <xr:revisionPtr revIDLastSave="0" documentId="13_ncr:1_{84D5E8C4-5689-4F01-85EF-181F45C42DA9}" xr6:coauthVersionLast="36" xr6:coauthVersionMax="36" xr10:uidLastSave="{00000000-0000-0000-0000-000000000000}"/>
  <bookViews>
    <workbookView xWindow="0" yWindow="0" windowWidth="28800" windowHeight="12225" xr2:uid="{1DC1A9C8-C26B-478F-8406-8AAC9417113B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9" i="1" l="1"/>
  <c r="H90" i="1"/>
  <c r="H91" i="1"/>
  <c r="H88" i="1"/>
  <c r="C73" i="1"/>
  <c r="C77" i="1" s="1"/>
  <c r="C71" i="1"/>
  <c r="C72" i="1" s="1"/>
  <c r="C76" i="1" s="1"/>
  <c r="C70" i="1"/>
  <c r="D70" i="1" s="1"/>
  <c r="E70" i="1" s="1"/>
  <c r="F70" i="1" s="1"/>
  <c r="G70" i="1" s="1"/>
  <c r="H70" i="1" s="1"/>
  <c r="I70" i="1" s="1"/>
  <c r="J70" i="1" s="1"/>
  <c r="K70" i="1" s="1"/>
  <c r="L70" i="1" s="1"/>
  <c r="M70" i="1" s="1"/>
  <c r="H86" i="1"/>
  <c r="H85" i="1"/>
  <c r="H84" i="1"/>
  <c r="H83" i="1"/>
  <c r="C74" i="1" l="1"/>
  <c r="C78" i="1" s="1"/>
  <c r="D71" i="1"/>
  <c r="C75" i="1"/>
  <c r="C79" i="1" s="1"/>
  <c r="G57" i="1"/>
  <c r="E57" i="1"/>
  <c r="G55" i="1"/>
  <c r="H54" i="1"/>
  <c r="G54" i="1"/>
  <c r="F54" i="1"/>
  <c r="M43" i="1"/>
  <c r="M47" i="1" s="1"/>
  <c r="N42" i="1"/>
  <c r="M42" i="1"/>
  <c r="M46" i="1" s="1"/>
  <c r="L42" i="1"/>
  <c r="L43" i="1" s="1"/>
  <c r="K42" i="1"/>
  <c r="K44" i="1" s="1"/>
  <c r="J42" i="1"/>
  <c r="J43" i="1" s="1"/>
  <c r="I42" i="1"/>
  <c r="I46" i="1" s="1"/>
  <c r="H42" i="1"/>
  <c r="H44" i="1" s="1"/>
  <c r="G42" i="1"/>
  <c r="G44" i="1" s="1"/>
  <c r="F42" i="1"/>
  <c r="F43" i="1" s="1"/>
  <c r="E42" i="1"/>
  <c r="E46" i="1" s="1"/>
  <c r="D42" i="1"/>
  <c r="D45" i="1" s="1"/>
  <c r="C42" i="1"/>
  <c r="C44" i="1" s="1"/>
  <c r="N41" i="1"/>
  <c r="N50" i="1" s="1"/>
  <c r="M41" i="1"/>
  <c r="L41" i="1"/>
  <c r="K41" i="1"/>
  <c r="J41" i="1"/>
  <c r="I41" i="1"/>
  <c r="H41" i="1"/>
  <c r="G41" i="1"/>
  <c r="F41" i="1"/>
  <c r="E41" i="1"/>
  <c r="D41" i="1"/>
  <c r="C41" i="1"/>
  <c r="C21" i="1"/>
  <c r="G19" i="1"/>
  <c r="N18" i="1"/>
  <c r="N22" i="1" s="1"/>
  <c r="N17" i="1"/>
  <c r="J32" i="1"/>
  <c r="J36" i="1" s="1"/>
  <c r="N30" i="1"/>
  <c r="M32" i="1" s="1"/>
  <c r="K30" i="1"/>
  <c r="J34" i="1" s="1"/>
  <c r="H30" i="1"/>
  <c r="F34" i="1" s="1"/>
  <c r="E30" i="1"/>
  <c r="D32" i="1" s="1"/>
  <c r="N29" i="1"/>
  <c r="K29" i="1"/>
  <c r="H29" i="1"/>
  <c r="E29" i="1"/>
  <c r="I45" i="1" l="1"/>
  <c r="I49" i="1" s="1"/>
  <c r="D73" i="1"/>
  <c r="D77" i="1" s="1"/>
  <c r="E71" i="1"/>
  <c r="D75" i="1"/>
  <c r="D79" i="1" s="1"/>
  <c r="D72" i="1"/>
  <c r="D76" i="1" s="1"/>
  <c r="D74" i="1"/>
  <c r="D78" i="1" s="1"/>
  <c r="G23" i="1"/>
  <c r="J38" i="1"/>
  <c r="H21" i="1"/>
  <c r="M19" i="1"/>
  <c r="M23" i="1" s="1"/>
  <c r="L22" i="1"/>
  <c r="L26" i="1" s="1"/>
  <c r="H31" i="1"/>
  <c r="H35" i="1" s="1"/>
  <c r="H59" i="1" s="1"/>
  <c r="H64" i="1" s="1"/>
  <c r="G48" i="1"/>
  <c r="J45" i="1"/>
  <c r="J49" i="1" s="1"/>
  <c r="M36" i="1"/>
  <c r="G33" i="1"/>
  <c r="G37" i="1" s="1"/>
  <c r="D20" i="1"/>
  <c r="M21" i="1"/>
  <c r="M25" i="1" s="1"/>
  <c r="D49" i="1"/>
  <c r="H48" i="1"/>
  <c r="L47" i="1"/>
  <c r="F44" i="1"/>
  <c r="F48" i="1" s="1"/>
  <c r="F46" i="1"/>
  <c r="F50" i="1" s="1"/>
  <c r="F32" i="1"/>
  <c r="F36" i="1" s="1"/>
  <c r="D36" i="1"/>
  <c r="D33" i="1"/>
  <c r="D37" i="1" s="1"/>
  <c r="H33" i="1"/>
  <c r="H37" i="1" s="1"/>
  <c r="I20" i="1"/>
  <c r="I24" i="1" s="1"/>
  <c r="G22" i="1"/>
  <c r="J44" i="1"/>
  <c r="J48" i="1" s="1"/>
  <c r="J46" i="1"/>
  <c r="J50" i="1" s="1"/>
  <c r="N33" i="1"/>
  <c r="N37" i="1" s="1"/>
  <c r="D24" i="1"/>
  <c r="C25" i="1"/>
  <c r="H25" i="1"/>
  <c r="G26" i="1"/>
  <c r="C48" i="1"/>
  <c r="K48" i="1"/>
  <c r="G43" i="1"/>
  <c r="G47" i="1" s="1"/>
  <c r="E31" i="1"/>
  <c r="E35" i="1" s="1"/>
  <c r="E33" i="1"/>
  <c r="E37" i="1" s="1"/>
  <c r="M34" i="1"/>
  <c r="M38" i="1" s="1"/>
  <c r="N26" i="1"/>
  <c r="K19" i="1"/>
  <c r="K23" i="1" s="1"/>
  <c r="F19" i="1"/>
  <c r="F23" i="1" s="1"/>
  <c r="E20" i="1"/>
  <c r="E24" i="1" s="1"/>
  <c r="K20" i="1"/>
  <c r="K24" i="1" s="1"/>
  <c r="D21" i="1"/>
  <c r="D25" i="1" s="1"/>
  <c r="I21" i="1"/>
  <c r="I25" i="1" s="1"/>
  <c r="C22" i="1"/>
  <c r="C26" i="1" s="1"/>
  <c r="H22" i="1"/>
  <c r="H26" i="1" s="1"/>
  <c r="M22" i="1"/>
  <c r="M26" i="1" s="1"/>
  <c r="H43" i="1"/>
  <c r="H47" i="1" s="1"/>
  <c r="L44" i="1"/>
  <c r="L48" i="1" s="1"/>
  <c r="F38" i="1"/>
  <c r="C32" i="1"/>
  <c r="C36" i="1" s="1"/>
  <c r="D34" i="1"/>
  <c r="D38" i="1" s="1"/>
  <c r="G32" i="1"/>
  <c r="G36" i="1" s="1"/>
  <c r="G34" i="1"/>
  <c r="G38" i="1" s="1"/>
  <c r="G62" i="1" s="1"/>
  <c r="G67" i="1" s="1"/>
  <c r="L32" i="1"/>
  <c r="L36" i="1" s="1"/>
  <c r="C19" i="1"/>
  <c r="C23" i="1" s="1"/>
  <c r="J19" i="1"/>
  <c r="J23" i="1" s="1"/>
  <c r="E19" i="1"/>
  <c r="E23" i="1" s="1"/>
  <c r="G20" i="1"/>
  <c r="G24" i="1" s="1"/>
  <c r="L20" i="1"/>
  <c r="L24" i="1" s="1"/>
  <c r="E21" i="1"/>
  <c r="E25" i="1" s="1"/>
  <c r="K21" i="1"/>
  <c r="K25" i="1" s="1"/>
  <c r="D22" i="1"/>
  <c r="D26" i="1" s="1"/>
  <c r="I22" i="1"/>
  <c r="I26" i="1" s="1"/>
  <c r="I43" i="1"/>
  <c r="I47" i="1" s="1"/>
  <c r="M44" i="1"/>
  <c r="M48" i="1" s="1"/>
  <c r="K45" i="1"/>
  <c r="K49" i="1" s="1"/>
  <c r="F31" i="1"/>
  <c r="F35" i="1" s="1"/>
  <c r="F59" i="1" s="1"/>
  <c r="F64" i="1" s="1"/>
  <c r="F33" i="1"/>
  <c r="F37" i="1" s="1"/>
  <c r="H34" i="1"/>
  <c r="H38" i="1" s="1"/>
  <c r="N19" i="1"/>
  <c r="N23" i="1" s="1"/>
  <c r="I19" i="1"/>
  <c r="I23" i="1" s="1"/>
  <c r="C20" i="1"/>
  <c r="C24" i="1" s="1"/>
  <c r="H20" i="1"/>
  <c r="H24" i="1" s="1"/>
  <c r="M20" i="1"/>
  <c r="M24" i="1" s="1"/>
  <c r="G21" i="1"/>
  <c r="G25" i="1" s="1"/>
  <c r="L21" i="1"/>
  <c r="L25" i="1" s="1"/>
  <c r="E22" i="1"/>
  <c r="E26" i="1" s="1"/>
  <c r="K22" i="1"/>
  <c r="K26" i="1" s="1"/>
  <c r="F47" i="1"/>
  <c r="J47" i="1"/>
  <c r="I44" i="1"/>
  <c r="I48" i="1" s="1"/>
  <c r="F45" i="1"/>
  <c r="F49" i="1" s="1"/>
  <c r="M45" i="1"/>
  <c r="M49" i="1" s="1"/>
  <c r="I34" i="1"/>
  <c r="I38" i="1" s="1"/>
  <c r="K32" i="1"/>
  <c r="K36" i="1" s="1"/>
  <c r="J31" i="1"/>
  <c r="J35" i="1" s="1"/>
  <c r="I31" i="1"/>
  <c r="I35" i="1" s="1"/>
  <c r="I33" i="1"/>
  <c r="I37" i="1" s="1"/>
  <c r="K34" i="1"/>
  <c r="K38" i="1" s="1"/>
  <c r="C43" i="1"/>
  <c r="C47" i="1" s="1"/>
  <c r="G45" i="1"/>
  <c r="G49" i="1" s="1"/>
  <c r="G46" i="1"/>
  <c r="G50" i="1" s="1"/>
  <c r="L34" i="1"/>
  <c r="L38" i="1" s="1"/>
  <c r="N32" i="1"/>
  <c r="N36" i="1" s="1"/>
  <c r="M31" i="1"/>
  <c r="M35" i="1" s="1"/>
  <c r="K31" i="1"/>
  <c r="K35" i="1" s="1"/>
  <c r="J33" i="1"/>
  <c r="J37" i="1" s="1"/>
  <c r="L31" i="1"/>
  <c r="L35" i="1" s="1"/>
  <c r="L33" i="1"/>
  <c r="L37" i="1" s="1"/>
  <c r="N34" i="1"/>
  <c r="N38" i="1" s="1"/>
  <c r="H45" i="1"/>
  <c r="H49" i="1" s="1"/>
  <c r="H46" i="1"/>
  <c r="H50" i="1" s="1"/>
  <c r="L45" i="1"/>
  <c r="L49" i="1" s="1"/>
  <c r="L46" i="1"/>
  <c r="L50" i="1" s="1"/>
  <c r="D43" i="1"/>
  <c r="D47" i="1" s="1"/>
  <c r="D44" i="1"/>
  <c r="D48" i="1" s="1"/>
  <c r="C45" i="1"/>
  <c r="C49" i="1" s="1"/>
  <c r="C46" i="1"/>
  <c r="C50" i="1" s="1"/>
  <c r="C34" i="1"/>
  <c r="C38" i="1" s="1"/>
  <c r="E32" i="1"/>
  <c r="E36" i="1" s="1"/>
  <c r="D31" i="1"/>
  <c r="D35" i="1" s="1"/>
  <c r="C31" i="1"/>
  <c r="C35" i="1" s="1"/>
  <c r="C33" i="1"/>
  <c r="C37" i="1" s="1"/>
  <c r="E34" i="1"/>
  <c r="E38" i="1" s="1"/>
  <c r="E62" i="1" s="1"/>
  <c r="E67" i="1" s="1"/>
  <c r="I32" i="1"/>
  <c r="I36" i="1" s="1"/>
  <c r="K33" i="1"/>
  <c r="K37" i="1" s="1"/>
  <c r="N31" i="1"/>
  <c r="N35" i="1" s="1"/>
  <c r="M33" i="1"/>
  <c r="M37" i="1" s="1"/>
  <c r="E50" i="1"/>
  <c r="I50" i="1"/>
  <c r="M50" i="1"/>
  <c r="E43" i="1"/>
  <c r="E47" i="1" s="1"/>
  <c r="K43" i="1"/>
  <c r="K47" i="1" s="1"/>
  <c r="E44" i="1"/>
  <c r="E48" i="1" s="1"/>
  <c r="E45" i="1"/>
  <c r="E49" i="1" s="1"/>
  <c r="D46" i="1"/>
  <c r="D50" i="1" s="1"/>
  <c r="K46" i="1"/>
  <c r="K50" i="1" s="1"/>
  <c r="G31" i="1"/>
  <c r="G35" i="1" s="1"/>
  <c r="G59" i="1" s="1"/>
  <c r="G64" i="1" s="1"/>
  <c r="H32" i="1"/>
  <c r="H36" i="1" s="1"/>
  <c r="L19" i="1"/>
  <c r="L23" i="1" s="1"/>
  <c r="H19" i="1"/>
  <c r="H23" i="1" s="1"/>
  <c r="D19" i="1"/>
  <c r="D23" i="1" s="1"/>
  <c r="F20" i="1"/>
  <c r="F24" i="1" s="1"/>
  <c r="J20" i="1"/>
  <c r="J24" i="1" s="1"/>
  <c r="N20" i="1"/>
  <c r="N24" i="1" s="1"/>
  <c r="F21" i="1"/>
  <c r="F25" i="1" s="1"/>
  <c r="J21" i="1"/>
  <c r="J25" i="1" s="1"/>
  <c r="N21" i="1"/>
  <c r="N25" i="1" s="1"/>
  <c r="F22" i="1"/>
  <c r="F26" i="1" s="1"/>
  <c r="J22" i="1"/>
  <c r="J26" i="1" s="1"/>
  <c r="N47" i="1"/>
  <c r="N48" i="1"/>
  <c r="N49" i="1"/>
  <c r="G94" i="1" l="1"/>
  <c r="C94" i="1" s="1"/>
  <c r="G96" i="1"/>
  <c r="F71" i="1"/>
  <c r="E75" i="1"/>
  <c r="E79" i="1" s="1"/>
  <c r="E72" i="1"/>
  <c r="E76" i="1" s="1"/>
  <c r="E74" i="1"/>
  <c r="E78" i="1" s="1"/>
  <c r="E73" i="1"/>
  <c r="E77" i="1" s="1"/>
  <c r="H93" i="1"/>
  <c r="G60" i="1"/>
  <c r="G65" i="1" s="1"/>
  <c r="G71" i="1" l="1"/>
  <c r="F72" i="1"/>
  <c r="F76" i="1" s="1"/>
  <c r="F74" i="1"/>
  <c r="F78" i="1" s="1"/>
  <c r="F75" i="1"/>
  <c r="F79" i="1" s="1"/>
  <c r="F73" i="1"/>
  <c r="F77" i="1" s="1"/>
  <c r="E96" i="1"/>
  <c r="D96" i="1"/>
  <c r="F93" i="1"/>
  <c r="C93" i="1"/>
  <c r="E93" i="1"/>
  <c r="D93" i="1"/>
  <c r="G93" i="1"/>
  <c r="H71" i="1" l="1"/>
  <c r="G72" i="1"/>
  <c r="G76" i="1" s="1"/>
  <c r="G73" i="1"/>
  <c r="G77" i="1" s="1"/>
  <c r="G75" i="1"/>
  <c r="G79" i="1" s="1"/>
  <c r="G74" i="1"/>
  <c r="G78" i="1" s="1"/>
  <c r="I71" i="1" l="1"/>
  <c r="H72" i="1"/>
  <c r="H76" i="1" s="1"/>
  <c r="H75" i="1"/>
  <c r="H79" i="1" s="1"/>
  <c r="H74" i="1"/>
  <c r="H78" i="1" s="1"/>
  <c r="H73" i="1"/>
  <c r="H77" i="1" s="1"/>
  <c r="J71" i="1" l="1"/>
  <c r="I72" i="1"/>
  <c r="I76" i="1" s="1"/>
  <c r="I74" i="1"/>
  <c r="I78" i="1" s="1"/>
  <c r="I73" i="1"/>
  <c r="I77" i="1" s="1"/>
  <c r="I75" i="1"/>
  <c r="I79" i="1" s="1"/>
  <c r="K71" i="1" l="1"/>
  <c r="J72" i="1"/>
  <c r="J76" i="1" s="1"/>
  <c r="J75" i="1"/>
  <c r="J79" i="1" s="1"/>
  <c r="J74" i="1"/>
  <c r="J78" i="1" s="1"/>
  <c r="J73" i="1"/>
  <c r="J77" i="1" s="1"/>
  <c r="L71" i="1" l="1"/>
  <c r="K72" i="1"/>
  <c r="K76" i="1" s="1"/>
  <c r="K74" i="1"/>
  <c r="K78" i="1" s="1"/>
  <c r="K73" i="1"/>
  <c r="K77" i="1" s="1"/>
  <c r="K75" i="1"/>
  <c r="K79" i="1" s="1"/>
  <c r="M71" i="1" l="1"/>
  <c r="L72" i="1"/>
  <c r="L76" i="1" s="1"/>
  <c r="L75" i="1"/>
  <c r="L79" i="1" s="1"/>
  <c r="L74" i="1"/>
  <c r="L78" i="1" s="1"/>
  <c r="L73" i="1"/>
  <c r="L77" i="1" s="1"/>
  <c r="M72" i="1" l="1"/>
  <c r="M76" i="1" s="1"/>
  <c r="M74" i="1"/>
  <c r="M78" i="1" s="1"/>
  <c r="M73" i="1"/>
  <c r="M77" i="1" s="1"/>
  <c r="M75" i="1"/>
  <c r="M79" i="1" s="1"/>
</calcChain>
</file>

<file path=xl/sharedStrings.xml><?xml version="1.0" encoding="utf-8"?>
<sst xmlns="http://schemas.openxmlformats.org/spreadsheetml/2006/main" count="93" uniqueCount="50">
  <si>
    <t>I. negyedév</t>
  </si>
  <si>
    <t>II. negyedév</t>
  </si>
  <si>
    <t>III. negyedév</t>
  </si>
  <si>
    <t>IV. negyedév</t>
  </si>
  <si>
    <t>Gép 1</t>
  </si>
  <si>
    <t>Gép 2</t>
  </si>
  <si>
    <t>Gép 3</t>
  </si>
  <si>
    <t>Gép 4</t>
  </si>
  <si>
    <t>Üzemidő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</si>
  <si>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</si>
  <si>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</si>
  <si>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</si>
  <si>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</si>
  <si>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</si>
  <si>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</si>
  <si>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</si>
  <si>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</si>
  <si>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</si>
  <si>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</si>
  <si>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</si>
  <si>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</si>
  <si>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Üzemidő (óra)</t>
  </si>
  <si>
    <t>Főkönyv (Ft)</t>
  </si>
  <si>
    <t>Gépköltség</t>
  </si>
  <si>
    <t>Gép 1 vetítési arány</t>
  </si>
  <si>
    <t>Gép 2 vetítési arány</t>
  </si>
  <si>
    <t>Gép 3 vetítési arány</t>
  </si>
  <si>
    <t>Gép 4 vetítési arány</t>
  </si>
  <si>
    <t>Gép 1 felosztott ktg.</t>
  </si>
  <si>
    <t>Gép 2 felosztott ktg.</t>
  </si>
  <si>
    <t>Gép 3 felosztott ktg.</t>
  </si>
  <si>
    <t>Gép 4 felosztott ktg.</t>
  </si>
  <si>
    <t>Gép 1 tervidőszak / óraszám</t>
  </si>
  <si>
    <t>Gép 2 tervidőszak / óraszám</t>
  </si>
  <si>
    <t>Gép 3 tervidőszak / óraszám</t>
  </si>
  <si>
    <t>Gép 4 tervidőszak / óraszám</t>
  </si>
  <si>
    <t>Gép 1 felosztott költség</t>
  </si>
  <si>
    <t>Gép 2 felosztott költség</t>
  </si>
  <si>
    <t>Gép 3 felosztott költség</t>
  </si>
  <si>
    <t>Gép 4 felosztott költség</t>
  </si>
  <si>
    <t>Gép 1 tény géprezsióradíj</t>
  </si>
  <si>
    <t>Gép 4 tény géprezsióradíj</t>
  </si>
  <si>
    <t>Gép 3 tény géprezsióradíj</t>
  </si>
  <si>
    <t>Gép 2 tény géprezsióradíj</t>
  </si>
  <si>
    <t>Éves elszámolás (normál)</t>
  </si>
  <si>
    <t>Negyedéves elszámolás (normál)</t>
  </si>
  <si>
    <t>Havi elszámolás (normál)</t>
  </si>
  <si>
    <t>Példa: II. negyedév kalkulálása (normál)</t>
  </si>
  <si>
    <t>Kummulált számolás</t>
  </si>
  <si>
    <t>Példa: II. negyedév (vagy június havi) kalkulálása, kummulált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</si>
</sst>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5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Border="1"/>
    <xf numFmtId="0" fontId="0" fillId="0" borderId="0" xfId="0" applyFill="1" applyBorder="1"/>
    <xf numFmtId="0" fontId="1" fillId="0" borderId="0" xfId="0" applyFont="1" applyFill="1" applyAlignme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Border="1" applyAlignment="1">
      <alignment horizontal="center"/>
    </xf>
    <xf numFmtId="0" fontId="1" fillId="0" borderId="0" xfId="0" applyNumberFormat="1" applyFont="1" applyFill="1" applyAlignment="1">
      <alignment horizontal="left"/>
    </xf>
    <xf numFmtId="0" fontId="0" fillId="0" borderId="0" xfId="0" applyNumberFormat="1" applyFont="1" applyFill="1" applyAlignment="1">
      <alignment horizontal="center"/>
    </xf>
    <xf numFmtId="3" fontId="0" fillId="2" borderId="0" xfId="0" applyNumberFormat="1" applyFont="1" applyFill="1" applyBorder="1" applyAlignment="1">
      <alignment horizontal="right"/>
    </xf>
    <xf numFmtId="3" fontId="0" fillId="3" borderId="0" xfId="0" applyNumberFormat="1" applyFont="1" applyFill="1" applyBorder="1" applyAlignment="1">
      <alignment horizontal="right"/>
    </xf>
    <xf numFmtId="0" fontId="0" fillId="2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" fillId="0" borderId="6" xfId="0" applyFont="1" applyFill="1" applyBorder="1" applyAlignment="1">
      <alignment horizontal="left"/>
    </xf>
    <xf numFmtId="3" fontId="0" fillId="2" borderId="6" xfId="0" applyNumberFormat="1" applyFont="1" applyFill="1" applyBorder="1" applyAlignment="1">
      <alignment horizontal="right"/>
    </xf>
    <xf numFmtId="3" fontId="0" fillId="3" borderId="6" xfId="0" applyNumberFormat="1" applyFont="1" applyFill="1" applyBorder="1" applyAlignment="1">
      <alignment horizontal="right"/>
    </xf>
    <xf numFmtId="0" fontId="1" fillId="0" borderId="5" xfId="0" applyFont="1" applyFill="1" applyBorder="1" applyAlignment="1">
      <alignment horizontal="left"/>
    </xf>
    <xf numFmtId="3" fontId="0" fillId="2" borderId="5" xfId="0" applyNumberFormat="1" applyFont="1" applyFill="1" applyBorder="1" applyAlignment="1">
      <alignment horizontal="right"/>
    </xf>
    <xf numFmtId="3" fontId="0" fillId="3" borderId="5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10" fontId="0" fillId="2" borderId="6" xfId="0" applyNumberFormat="1" applyFont="1" applyFill="1" applyBorder="1" applyAlignment="1">
      <alignment horizontal="right"/>
    </xf>
    <xf numFmtId="10" fontId="0" fillId="3" borderId="6" xfId="0" applyNumberFormat="1" applyFont="1" applyFill="1" applyBorder="1" applyAlignment="1">
      <alignment horizontal="right"/>
    </xf>
    <xf numFmtId="10" fontId="0" fillId="2" borderId="0" xfId="0" applyNumberFormat="1" applyFont="1" applyFill="1" applyBorder="1" applyAlignment="1">
      <alignment horizontal="right"/>
    </xf>
    <xf numFmtId="10" fontId="0" fillId="3" borderId="0" xfId="0" applyNumberFormat="1" applyFont="1" applyFill="1" applyBorder="1" applyAlignment="1">
      <alignment horizontal="right"/>
    </xf>
    <xf numFmtId="10" fontId="0" fillId="2" borderId="1" xfId="0" applyNumberFormat="1" applyFont="1" applyFill="1" applyBorder="1" applyAlignment="1">
      <alignment horizontal="right"/>
    </xf>
    <xf numFmtId="10" fontId="0" fillId="3" borderId="1" xfId="0" applyNumberFormat="1" applyFont="1" applyFill="1" applyBorder="1" applyAlignment="1">
      <alignment horizontal="right"/>
    </xf>
    <xf numFmtId="3" fontId="0" fillId="2" borderId="1" xfId="0" applyNumberFormat="1" applyFont="1" applyFill="1" applyBorder="1" applyAlignment="1">
      <alignment horizontal="right"/>
    </xf>
    <xf numFmtId="3" fontId="0" fillId="3" borderId="1" xfId="0" applyNumberFormat="1" applyFont="1" applyFill="1" applyBorder="1" applyAlignment="1">
      <alignment horizontal="right"/>
    </xf>
    <xf numFmtId="0" fontId="0" fillId="4" borderId="7" xfId="0" applyFill="1" applyBorder="1" applyAlignment="1">
      <alignment horizontal="center"/>
    </xf>
    <xf numFmtId="3" fontId="0" fillId="4" borderId="7" xfId="0" applyNumberFormat="1" applyFill="1" applyBorder="1" applyAlignment="1">
      <alignment horizontal="center"/>
    </xf>
    <xf numFmtId="0" fontId="0" fillId="0" borderId="0" xfId="0" applyNumberFormat="1" applyFill="1" applyBorder="1" applyAlignment="1">
      <alignment horizontal="center"/>
    </xf>
    <xf numFmtId="0" fontId="0" fillId="0" borderId="0" xfId="0" applyNumberFormat="1" applyFill="1" applyBorder="1" applyAlignment="1"/>
    <xf numFmtId="3" fontId="0" fillId="0" borderId="0" xfId="0" applyNumberFormat="1" applyFill="1" applyBorder="1" applyAlignment="1">
      <alignment horizontal="center"/>
    </xf>
    <xf numFmtId="3" fontId="0" fillId="4" borderId="8" xfId="0" applyNumberFormat="1" applyFill="1" applyBorder="1" applyAlignment="1">
      <alignment horizontal="center"/>
    </xf>
    <xf numFmtId="3" fontId="0" fillId="4" borderId="9" xfId="0" applyNumberForma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9" xfId="0" applyNumberForma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4" borderId="8" xfId="0" applyNumberForma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CD33A-B0B4-45D2-BE87-824EF30A5DFC}">
  <sheetPr>
    <pageSetUpPr fitToPage="1"/>
  </sheetPr>
  <dimension ref="A1:N96"/>
  <sheetViews>
    <sheetView tabSelected="1" workbookViewId="0">
      <pane xSplit="2" ySplit="15" topLeftCell="C31" activePane="bottomRight" state="frozen"/>
      <selection pane="topRight" activeCell="C1" sqref="C1"/>
      <selection pane="bottomLeft" activeCell="A16" sqref="A16"/>
      <selection pane="bottomRight" activeCell="D7" sqref="D7"/>
    </sheetView>
  </sheetViews>
  <sheetFormatPr defaultRowHeight="15" x14ac:dyDescent="0.25"/>
  <cols>
    <col min="1" max="1" width="4" style="2" customWidth="1"/>
    <col min="2" max="2" width="31.5703125" style="2" customWidth="1"/>
    <col min="3" max="14" width="14.42578125" style="2" customWidth="1"/>
    <col min="15" max="16384" width="9.140625" style="2"/>
  </cols>
  <sheetData>
    <row r="1" spans="1:14" ht="18.75" x14ac:dyDescent="0.3">
      <c r="C1" s="57" t="s">
        <v>0</v>
      </c>
      <c r="D1" s="57"/>
      <c r="E1" s="57"/>
      <c r="F1" s="54" t="s">
        <v>1</v>
      </c>
      <c r="G1" s="54"/>
      <c r="H1" s="54"/>
      <c r="I1" s="57" t="s">
        <v>2</v>
      </c>
      <c r="J1" s="57"/>
      <c r="K1" s="57"/>
      <c r="L1" s="54" t="s">
        <v>3</v>
      </c>
      <c r="M1" s="54"/>
      <c r="N1" s="54"/>
    </row>
    <row r="2" spans="1:14" s="11" customFormat="1" x14ac:dyDescent="0.25">
      <c r="C2" s="12" t="s">
        <v>9</v>
      </c>
      <c r="D2" s="12" t="s">
        <v>10</v>
      </c>
      <c r="E2" s="12" t="s">
        <v>11</v>
      </c>
      <c r="F2" s="13" t="s">
        <v>12</v>
      </c>
      <c r="G2" s="13" t="s">
        <v>13</v>
      </c>
      <c r="H2" s="13" t="s">
        <v>14</v>
      </c>
      <c r="I2" s="12" t="s">
        <v>15</v>
      </c>
      <c r="J2" s="12" t="s">
        <v>16</v>
      </c>
      <c r="K2" s="12" t="s">
        <v>17</v>
      </c>
      <c r="L2" s="13" t="s">
        <v>18</v>
      </c>
      <c r="M2" s="13" t="s">
        <v>19</v>
      </c>
      <c r="N2" s="13" t="s">
        <v>20</v>
      </c>
    </row>
    <row r="3" spans="1:14" s="11" customFormat="1" x14ac:dyDescent="0.25"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s="16" customFormat="1" ht="21" x14ac:dyDescent="0.35">
      <c r="A4" s="15" t="s">
        <v>21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4" x14ac:dyDescent="0.25">
      <c r="B5" s="1" t="s">
        <v>4</v>
      </c>
      <c r="C5" s="22">
        <v>10</v>
      </c>
      <c r="D5" s="22">
        <v>10</v>
      </c>
      <c r="E5" s="22">
        <v>10</v>
      </c>
      <c r="F5" s="23">
        <v>10</v>
      </c>
      <c r="G5" s="23">
        <v>10</v>
      </c>
      <c r="H5" s="23">
        <v>10</v>
      </c>
      <c r="I5" s="22">
        <v>10</v>
      </c>
      <c r="J5" s="22">
        <v>10</v>
      </c>
      <c r="K5" s="22">
        <v>10</v>
      </c>
      <c r="L5" s="7"/>
      <c r="M5" s="7"/>
      <c r="N5" s="7"/>
    </row>
    <row r="6" spans="1:14" s="10" customFormat="1" ht="2.25" customHeight="1" x14ac:dyDescent="0.25">
      <c r="B6" s="9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B7" s="1" t="s">
        <v>5</v>
      </c>
      <c r="C7" s="24">
        <v>20</v>
      </c>
      <c r="D7" s="26">
        <v>20</v>
      </c>
      <c r="E7" s="6"/>
      <c r="F7" s="7"/>
      <c r="G7" s="28">
        <v>20</v>
      </c>
      <c r="H7" s="25">
        <v>20</v>
      </c>
      <c r="I7" s="6"/>
      <c r="J7" s="6"/>
      <c r="K7" s="24">
        <v>20</v>
      </c>
      <c r="L7" s="25">
        <v>20</v>
      </c>
      <c r="M7" s="7"/>
      <c r="N7" s="7"/>
    </row>
    <row r="8" spans="1:14" s="10" customFormat="1" ht="2.25" customHeight="1" x14ac:dyDescent="0.25">
      <c r="B8" s="9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B9" s="1" t="s">
        <v>6</v>
      </c>
      <c r="C9" s="6"/>
      <c r="D9" s="6"/>
      <c r="E9" s="24">
        <v>30</v>
      </c>
      <c r="F9" s="27">
        <v>30</v>
      </c>
      <c r="G9" s="27">
        <v>30</v>
      </c>
      <c r="H9" s="27">
        <v>30</v>
      </c>
      <c r="I9" s="26">
        <v>30</v>
      </c>
      <c r="J9" s="6"/>
      <c r="K9" s="6"/>
      <c r="L9" s="7"/>
      <c r="M9" s="7"/>
      <c r="N9" s="7"/>
    </row>
    <row r="10" spans="1:14" s="10" customFormat="1" ht="2.25" customHeight="1" x14ac:dyDescent="0.25">
      <c r="B10" s="9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x14ac:dyDescent="0.25">
      <c r="B11" s="1" t="s">
        <v>7</v>
      </c>
      <c r="C11" s="6"/>
      <c r="D11" s="22">
        <v>40</v>
      </c>
      <c r="E11" s="24">
        <v>40</v>
      </c>
      <c r="F11" s="25">
        <v>40</v>
      </c>
      <c r="G11" s="23">
        <v>40</v>
      </c>
      <c r="H11" s="28">
        <v>40</v>
      </c>
      <c r="I11" s="26">
        <v>40</v>
      </c>
      <c r="J11" s="22">
        <v>40</v>
      </c>
      <c r="K11" s="24">
        <v>40</v>
      </c>
      <c r="L11" s="25">
        <v>40</v>
      </c>
      <c r="M11" s="23">
        <v>40</v>
      </c>
      <c r="N11" s="7"/>
    </row>
    <row r="12" spans="1:14" x14ac:dyDescent="0.25">
      <c r="B12" s="1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 ht="21" x14ac:dyDescent="0.35">
      <c r="A13" s="15" t="s">
        <v>22</v>
      </c>
      <c r="B13" s="1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s="19" customFormat="1" x14ac:dyDescent="0.25">
      <c r="B14" s="18" t="s">
        <v>23</v>
      </c>
      <c r="C14" s="20">
        <v>200000</v>
      </c>
      <c r="D14" s="20">
        <v>200000</v>
      </c>
      <c r="E14" s="20">
        <v>400000</v>
      </c>
      <c r="F14" s="21">
        <v>400000</v>
      </c>
      <c r="G14" s="21">
        <v>400000</v>
      </c>
      <c r="H14" s="21">
        <v>300000</v>
      </c>
      <c r="I14" s="20">
        <v>300000</v>
      </c>
      <c r="J14" s="20">
        <v>300000</v>
      </c>
      <c r="K14" s="20">
        <v>200000</v>
      </c>
      <c r="L14" s="21">
        <v>100000</v>
      </c>
      <c r="M14" s="21">
        <v>200000</v>
      </c>
      <c r="N14" s="21">
        <v>0</v>
      </c>
    </row>
    <row r="15" spans="1:14" s="3" customFormat="1" x14ac:dyDescent="0.25">
      <c r="B15" s="8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s="3" customFormat="1" ht="21" x14ac:dyDescent="0.35">
      <c r="A16" s="15" t="s">
        <v>44</v>
      </c>
      <c r="B16" s="8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s="3" customFormat="1" x14ac:dyDescent="0.25">
      <c r="B17" s="32" t="s">
        <v>23</v>
      </c>
      <c r="C17" s="33"/>
      <c r="D17" s="33"/>
      <c r="E17" s="33"/>
      <c r="F17" s="34"/>
      <c r="G17" s="34"/>
      <c r="H17" s="34"/>
      <c r="I17" s="33"/>
      <c r="J17" s="33"/>
      <c r="K17" s="33"/>
      <c r="L17" s="34"/>
      <c r="M17" s="34"/>
      <c r="N17" s="34">
        <f>SUM(C14:N14)</f>
        <v>3000000</v>
      </c>
    </row>
    <row r="18" spans="1:14" s="3" customFormat="1" x14ac:dyDescent="0.25">
      <c r="B18" s="32" t="s">
        <v>8</v>
      </c>
      <c r="C18" s="33"/>
      <c r="D18" s="33"/>
      <c r="E18" s="33"/>
      <c r="F18" s="34"/>
      <c r="G18" s="34"/>
      <c r="H18" s="34"/>
      <c r="I18" s="33"/>
      <c r="J18" s="33"/>
      <c r="K18" s="33"/>
      <c r="L18" s="34"/>
      <c r="M18" s="34"/>
      <c r="N18" s="34">
        <f>SUM(C5:N11)</f>
        <v>760</v>
      </c>
    </row>
    <row r="19" spans="1:14" s="3" customFormat="1" x14ac:dyDescent="0.25">
      <c r="B19" s="29" t="s">
        <v>24</v>
      </c>
      <c r="C19" s="37">
        <f>C5/$N$18</f>
        <v>1.3157894736842105E-2</v>
      </c>
      <c r="D19" s="37">
        <f t="shared" ref="D19:N19" si="0">D5/$N$18</f>
        <v>1.3157894736842105E-2</v>
      </c>
      <c r="E19" s="37">
        <f t="shared" si="0"/>
        <v>1.3157894736842105E-2</v>
      </c>
      <c r="F19" s="38">
        <f t="shared" si="0"/>
        <v>1.3157894736842105E-2</v>
      </c>
      <c r="G19" s="38">
        <f t="shared" si="0"/>
        <v>1.3157894736842105E-2</v>
      </c>
      <c r="H19" s="38">
        <f t="shared" si="0"/>
        <v>1.3157894736842105E-2</v>
      </c>
      <c r="I19" s="37">
        <f t="shared" si="0"/>
        <v>1.3157894736842105E-2</v>
      </c>
      <c r="J19" s="37">
        <f t="shared" si="0"/>
        <v>1.3157894736842105E-2</v>
      </c>
      <c r="K19" s="37">
        <f t="shared" si="0"/>
        <v>1.3157894736842105E-2</v>
      </c>
      <c r="L19" s="38">
        <f t="shared" si="0"/>
        <v>0</v>
      </c>
      <c r="M19" s="38">
        <f t="shared" si="0"/>
        <v>0</v>
      </c>
      <c r="N19" s="38">
        <f t="shared" si="0"/>
        <v>0</v>
      </c>
    </row>
    <row r="20" spans="1:14" s="3" customFormat="1" x14ac:dyDescent="0.25">
      <c r="B20" s="35" t="s">
        <v>25</v>
      </c>
      <c r="C20" s="39">
        <f t="shared" ref="C20:N20" si="1">C7/$N$18</f>
        <v>2.6315789473684209E-2</v>
      </c>
      <c r="D20" s="39">
        <f t="shared" si="1"/>
        <v>2.6315789473684209E-2</v>
      </c>
      <c r="E20" s="39">
        <f t="shared" si="1"/>
        <v>0</v>
      </c>
      <c r="F20" s="40">
        <f t="shared" si="1"/>
        <v>0</v>
      </c>
      <c r="G20" s="40">
        <f t="shared" si="1"/>
        <v>2.6315789473684209E-2</v>
      </c>
      <c r="H20" s="40">
        <f t="shared" si="1"/>
        <v>2.6315789473684209E-2</v>
      </c>
      <c r="I20" s="39">
        <f t="shared" si="1"/>
        <v>0</v>
      </c>
      <c r="J20" s="39">
        <f t="shared" si="1"/>
        <v>0</v>
      </c>
      <c r="K20" s="39">
        <f t="shared" si="1"/>
        <v>2.6315789473684209E-2</v>
      </c>
      <c r="L20" s="40">
        <f t="shared" si="1"/>
        <v>2.6315789473684209E-2</v>
      </c>
      <c r="M20" s="40">
        <f t="shared" si="1"/>
        <v>0</v>
      </c>
      <c r="N20" s="40">
        <f t="shared" si="1"/>
        <v>0</v>
      </c>
    </row>
    <row r="21" spans="1:14" s="3" customFormat="1" x14ac:dyDescent="0.25">
      <c r="B21" s="35" t="s">
        <v>26</v>
      </c>
      <c r="C21" s="39">
        <f t="shared" ref="C21:N21" si="2">C9/$N$18</f>
        <v>0</v>
      </c>
      <c r="D21" s="39">
        <f t="shared" si="2"/>
        <v>0</v>
      </c>
      <c r="E21" s="39">
        <f t="shared" si="2"/>
        <v>3.9473684210526314E-2</v>
      </c>
      <c r="F21" s="40">
        <f t="shared" si="2"/>
        <v>3.9473684210526314E-2</v>
      </c>
      <c r="G21" s="40">
        <f t="shared" si="2"/>
        <v>3.9473684210526314E-2</v>
      </c>
      <c r="H21" s="40">
        <f t="shared" si="2"/>
        <v>3.9473684210526314E-2</v>
      </c>
      <c r="I21" s="39">
        <f t="shared" si="2"/>
        <v>3.9473684210526314E-2</v>
      </c>
      <c r="J21" s="39">
        <f t="shared" si="2"/>
        <v>0</v>
      </c>
      <c r="K21" s="39">
        <f t="shared" si="2"/>
        <v>0</v>
      </c>
      <c r="L21" s="40">
        <f t="shared" si="2"/>
        <v>0</v>
      </c>
      <c r="M21" s="40">
        <f t="shared" si="2"/>
        <v>0</v>
      </c>
      <c r="N21" s="40">
        <f t="shared" si="2"/>
        <v>0</v>
      </c>
    </row>
    <row r="22" spans="1:14" s="3" customFormat="1" x14ac:dyDescent="0.25">
      <c r="B22" s="36" t="s">
        <v>27</v>
      </c>
      <c r="C22" s="41">
        <f t="shared" ref="C22:N22" si="3">C11/$N$18</f>
        <v>0</v>
      </c>
      <c r="D22" s="41">
        <f t="shared" si="3"/>
        <v>5.2631578947368418E-2</v>
      </c>
      <c r="E22" s="41">
        <f t="shared" si="3"/>
        <v>5.2631578947368418E-2</v>
      </c>
      <c r="F22" s="42">
        <f t="shared" si="3"/>
        <v>5.2631578947368418E-2</v>
      </c>
      <c r="G22" s="42">
        <f t="shared" si="3"/>
        <v>5.2631578947368418E-2</v>
      </c>
      <c r="H22" s="42">
        <f t="shared" si="3"/>
        <v>5.2631578947368418E-2</v>
      </c>
      <c r="I22" s="41">
        <f t="shared" si="3"/>
        <v>5.2631578947368418E-2</v>
      </c>
      <c r="J22" s="41">
        <f t="shared" si="3"/>
        <v>5.2631578947368418E-2</v>
      </c>
      <c r="K22" s="41">
        <f t="shared" si="3"/>
        <v>5.2631578947368418E-2</v>
      </c>
      <c r="L22" s="42">
        <f t="shared" si="3"/>
        <v>5.2631578947368418E-2</v>
      </c>
      <c r="M22" s="42">
        <f t="shared" si="3"/>
        <v>5.2631578947368418E-2</v>
      </c>
      <c r="N22" s="42">
        <f t="shared" si="3"/>
        <v>0</v>
      </c>
    </row>
    <row r="23" spans="1:14" s="3" customFormat="1" x14ac:dyDescent="0.25">
      <c r="B23" s="29" t="s">
        <v>28</v>
      </c>
      <c r="C23" s="30">
        <f>C19*$N$17</f>
        <v>39473.684210526313</v>
      </c>
      <c r="D23" s="30">
        <f t="shared" ref="D23:N23" si="4">D19*$N$17</f>
        <v>39473.684210526313</v>
      </c>
      <c r="E23" s="30">
        <f t="shared" si="4"/>
        <v>39473.684210526313</v>
      </c>
      <c r="F23" s="31">
        <f t="shared" si="4"/>
        <v>39473.684210526313</v>
      </c>
      <c r="G23" s="31">
        <f t="shared" si="4"/>
        <v>39473.684210526313</v>
      </c>
      <c r="H23" s="31">
        <f t="shared" si="4"/>
        <v>39473.684210526313</v>
      </c>
      <c r="I23" s="30">
        <f t="shared" si="4"/>
        <v>39473.684210526313</v>
      </c>
      <c r="J23" s="30">
        <f t="shared" si="4"/>
        <v>39473.684210526313</v>
      </c>
      <c r="K23" s="30">
        <f t="shared" si="4"/>
        <v>39473.684210526313</v>
      </c>
      <c r="L23" s="31">
        <f t="shared" si="4"/>
        <v>0</v>
      </c>
      <c r="M23" s="31">
        <f t="shared" si="4"/>
        <v>0</v>
      </c>
      <c r="N23" s="31">
        <f t="shared" si="4"/>
        <v>0</v>
      </c>
    </row>
    <row r="24" spans="1:14" s="3" customFormat="1" x14ac:dyDescent="0.25">
      <c r="B24" s="35" t="s">
        <v>29</v>
      </c>
      <c r="C24" s="20">
        <f t="shared" ref="C24:N24" si="5">C20*$N$17</f>
        <v>78947.368421052626</v>
      </c>
      <c r="D24" s="20">
        <f t="shared" si="5"/>
        <v>78947.368421052626</v>
      </c>
      <c r="E24" s="20">
        <f t="shared" si="5"/>
        <v>0</v>
      </c>
      <c r="F24" s="21">
        <f t="shared" si="5"/>
        <v>0</v>
      </c>
      <c r="G24" s="21">
        <f t="shared" si="5"/>
        <v>78947.368421052626</v>
      </c>
      <c r="H24" s="21">
        <f t="shared" si="5"/>
        <v>78947.368421052626</v>
      </c>
      <c r="I24" s="20">
        <f t="shared" si="5"/>
        <v>0</v>
      </c>
      <c r="J24" s="20">
        <f t="shared" si="5"/>
        <v>0</v>
      </c>
      <c r="K24" s="20">
        <f t="shared" si="5"/>
        <v>78947.368421052626</v>
      </c>
      <c r="L24" s="21">
        <f t="shared" si="5"/>
        <v>78947.368421052626</v>
      </c>
      <c r="M24" s="21">
        <f t="shared" si="5"/>
        <v>0</v>
      </c>
      <c r="N24" s="21">
        <f t="shared" si="5"/>
        <v>0</v>
      </c>
    </row>
    <row r="25" spans="1:14" s="3" customFormat="1" x14ac:dyDescent="0.25">
      <c r="B25" s="35" t="s">
        <v>30</v>
      </c>
      <c r="C25" s="20">
        <f t="shared" ref="C25:N25" si="6">C21*$N$17</f>
        <v>0</v>
      </c>
      <c r="D25" s="20">
        <f t="shared" si="6"/>
        <v>0</v>
      </c>
      <c r="E25" s="20">
        <f t="shared" si="6"/>
        <v>118421.05263157895</v>
      </c>
      <c r="F25" s="21">
        <f t="shared" si="6"/>
        <v>118421.05263157895</v>
      </c>
      <c r="G25" s="21">
        <f t="shared" si="6"/>
        <v>118421.05263157895</v>
      </c>
      <c r="H25" s="21">
        <f t="shared" si="6"/>
        <v>118421.05263157895</v>
      </c>
      <c r="I25" s="20">
        <f t="shared" si="6"/>
        <v>118421.05263157895</v>
      </c>
      <c r="J25" s="20">
        <f t="shared" si="6"/>
        <v>0</v>
      </c>
      <c r="K25" s="20">
        <f t="shared" si="6"/>
        <v>0</v>
      </c>
      <c r="L25" s="21">
        <f t="shared" si="6"/>
        <v>0</v>
      </c>
      <c r="M25" s="21">
        <f t="shared" si="6"/>
        <v>0</v>
      </c>
      <c r="N25" s="21">
        <f t="shared" si="6"/>
        <v>0</v>
      </c>
    </row>
    <row r="26" spans="1:14" s="3" customFormat="1" x14ac:dyDescent="0.25">
      <c r="B26" s="36" t="s">
        <v>31</v>
      </c>
      <c r="C26" s="43">
        <f t="shared" ref="C26:N26" si="7">C22*$N$17</f>
        <v>0</v>
      </c>
      <c r="D26" s="43">
        <f t="shared" si="7"/>
        <v>157894.73684210525</v>
      </c>
      <c r="E26" s="43">
        <f t="shared" si="7"/>
        <v>157894.73684210525</v>
      </c>
      <c r="F26" s="44">
        <f t="shared" si="7"/>
        <v>157894.73684210525</v>
      </c>
      <c r="G26" s="44">
        <f t="shared" si="7"/>
        <v>157894.73684210525</v>
      </c>
      <c r="H26" s="44">
        <f t="shared" si="7"/>
        <v>157894.73684210525</v>
      </c>
      <c r="I26" s="43">
        <f t="shared" si="7"/>
        <v>157894.73684210525</v>
      </c>
      <c r="J26" s="43">
        <f t="shared" si="7"/>
        <v>157894.73684210525</v>
      </c>
      <c r="K26" s="43">
        <f t="shared" si="7"/>
        <v>157894.73684210525</v>
      </c>
      <c r="L26" s="44">
        <f t="shared" si="7"/>
        <v>157894.73684210525</v>
      </c>
      <c r="M26" s="44">
        <f t="shared" si="7"/>
        <v>157894.73684210525</v>
      </c>
      <c r="N26" s="44">
        <f t="shared" si="7"/>
        <v>0</v>
      </c>
    </row>
    <row r="27" spans="1:14" s="3" customFormat="1" x14ac:dyDescent="0.25">
      <c r="B27" s="8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s="3" customFormat="1" ht="21" x14ac:dyDescent="0.35">
      <c r="A28" s="15" t="s">
        <v>45</v>
      </c>
      <c r="B28" s="8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s="3" customFormat="1" x14ac:dyDescent="0.25">
      <c r="B29" s="32" t="s">
        <v>23</v>
      </c>
      <c r="C29" s="33"/>
      <c r="D29" s="33"/>
      <c r="E29" s="33">
        <f>SUM(C14:E14)</f>
        <v>800000</v>
      </c>
      <c r="F29" s="34"/>
      <c r="G29" s="34"/>
      <c r="H29" s="34">
        <f>SUM(F14:H14)</f>
        <v>1100000</v>
      </c>
      <c r="I29" s="33"/>
      <c r="J29" s="33"/>
      <c r="K29" s="33">
        <f>SUM(I14:K14)</f>
        <v>800000</v>
      </c>
      <c r="L29" s="34"/>
      <c r="M29" s="34"/>
      <c r="N29" s="34">
        <f>SUM(L14:N14)</f>
        <v>300000</v>
      </c>
    </row>
    <row r="30" spans="1:14" s="3" customFormat="1" x14ac:dyDescent="0.25">
      <c r="B30" s="32" t="s">
        <v>8</v>
      </c>
      <c r="C30" s="33"/>
      <c r="D30" s="33"/>
      <c r="E30" s="33">
        <f>SUM(C5:E11)</f>
        <v>180</v>
      </c>
      <c r="F30" s="34"/>
      <c r="G30" s="34"/>
      <c r="H30" s="34">
        <f>SUM(F5:H11)</f>
        <v>280</v>
      </c>
      <c r="I30" s="33"/>
      <c r="J30" s="33"/>
      <c r="K30" s="33">
        <f>SUM(I5:K11)</f>
        <v>200</v>
      </c>
      <c r="L30" s="34"/>
      <c r="M30" s="34"/>
      <c r="N30" s="34">
        <f>SUM(L5:N11)</f>
        <v>100</v>
      </c>
    </row>
    <row r="31" spans="1:14" s="3" customFormat="1" x14ac:dyDescent="0.25">
      <c r="B31" s="29" t="s">
        <v>24</v>
      </c>
      <c r="C31" s="37">
        <f>C5/$E$30</f>
        <v>5.5555555555555552E-2</v>
      </c>
      <c r="D31" s="37">
        <f>D5/$E$30</f>
        <v>5.5555555555555552E-2</v>
      </c>
      <c r="E31" s="37">
        <f>E5/$E$30</f>
        <v>5.5555555555555552E-2</v>
      </c>
      <c r="F31" s="38">
        <f>F5/$H$30</f>
        <v>3.5714285714285712E-2</v>
      </c>
      <c r="G31" s="38">
        <f>G5/$H$30</f>
        <v>3.5714285714285712E-2</v>
      </c>
      <c r="H31" s="38">
        <f>H5/$H$30</f>
        <v>3.5714285714285712E-2</v>
      </c>
      <c r="I31" s="37">
        <f>I5/$K$30</f>
        <v>0.05</v>
      </c>
      <c r="J31" s="37">
        <f>J5/$K$30</f>
        <v>0.05</v>
      </c>
      <c r="K31" s="37">
        <f>K5/$K$30</f>
        <v>0.05</v>
      </c>
      <c r="L31" s="38">
        <f>L5/$N$30</f>
        <v>0</v>
      </c>
      <c r="M31" s="38">
        <f>M5/$N$30</f>
        <v>0</v>
      </c>
      <c r="N31" s="38">
        <f>N5/$N$30</f>
        <v>0</v>
      </c>
    </row>
    <row r="32" spans="1:14" s="3" customFormat="1" x14ac:dyDescent="0.25">
      <c r="B32" s="35" t="s">
        <v>25</v>
      </c>
      <c r="C32" s="39">
        <f>C7/$E$30</f>
        <v>0.1111111111111111</v>
      </c>
      <c r="D32" s="39">
        <f>D7/$E$30</f>
        <v>0.1111111111111111</v>
      </c>
      <c r="E32" s="39">
        <f>E7/$E$30</f>
        <v>0</v>
      </c>
      <c r="F32" s="40">
        <f>F7/$H$30</f>
        <v>0</v>
      </c>
      <c r="G32" s="40">
        <f>G7/$H$30</f>
        <v>7.1428571428571425E-2</v>
      </c>
      <c r="H32" s="40">
        <f>H7/$H$30</f>
        <v>7.1428571428571425E-2</v>
      </c>
      <c r="I32" s="39">
        <f>I7/$K$30</f>
        <v>0</v>
      </c>
      <c r="J32" s="39">
        <f>J7/$K$30</f>
        <v>0</v>
      </c>
      <c r="K32" s="39">
        <f>K7/$K$30</f>
        <v>0.1</v>
      </c>
      <c r="L32" s="40">
        <f>L7/$N$30</f>
        <v>0.2</v>
      </c>
      <c r="M32" s="40">
        <f>M7/$N$30</f>
        <v>0</v>
      </c>
      <c r="N32" s="40">
        <f>N7/$N$30</f>
        <v>0</v>
      </c>
    </row>
    <row r="33" spans="1:14" s="3" customFormat="1" x14ac:dyDescent="0.25">
      <c r="B33" s="35" t="s">
        <v>26</v>
      </c>
      <c r="C33" s="39">
        <f>C9/$E$30</f>
        <v>0</v>
      </c>
      <c r="D33" s="39">
        <f>D9/$E$30</f>
        <v>0</v>
      </c>
      <c r="E33" s="39">
        <f>E9/$E$30</f>
        <v>0.16666666666666666</v>
      </c>
      <c r="F33" s="40">
        <f>F9/$H$30</f>
        <v>0.10714285714285714</v>
      </c>
      <c r="G33" s="40">
        <f>G9/$H$30</f>
        <v>0.10714285714285714</v>
      </c>
      <c r="H33" s="40">
        <f>H9/$H$30</f>
        <v>0.10714285714285714</v>
      </c>
      <c r="I33" s="39">
        <f>I9/$K$30</f>
        <v>0.15</v>
      </c>
      <c r="J33" s="39">
        <f>J9/$K$30</f>
        <v>0</v>
      </c>
      <c r="K33" s="39">
        <f>K9/$K$30</f>
        <v>0</v>
      </c>
      <c r="L33" s="40">
        <f>L9/$N$30</f>
        <v>0</v>
      </c>
      <c r="M33" s="40">
        <f>M9/$N$30</f>
        <v>0</v>
      </c>
      <c r="N33" s="40">
        <f>N9/$N$30</f>
        <v>0</v>
      </c>
    </row>
    <row r="34" spans="1:14" s="3" customFormat="1" x14ac:dyDescent="0.25">
      <c r="B34" s="36" t="s">
        <v>27</v>
      </c>
      <c r="C34" s="41">
        <f>C11/$E$30</f>
        <v>0</v>
      </c>
      <c r="D34" s="41">
        <f>D11/$E$30</f>
        <v>0.22222222222222221</v>
      </c>
      <c r="E34" s="41">
        <f>E11/$E$30</f>
        <v>0.22222222222222221</v>
      </c>
      <c r="F34" s="42">
        <f>F11/$H$30</f>
        <v>0.14285714285714285</v>
      </c>
      <c r="G34" s="42">
        <f>G11/$H$30</f>
        <v>0.14285714285714285</v>
      </c>
      <c r="H34" s="42">
        <f>H11/$H$30</f>
        <v>0.14285714285714285</v>
      </c>
      <c r="I34" s="41">
        <f>I11/$K$30</f>
        <v>0.2</v>
      </c>
      <c r="J34" s="41">
        <f>J11/$K$30</f>
        <v>0.2</v>
      </c>
      <c r="K34" s="41">
        <f>K11/$K$30</f>
        <v>0.2</v>
      </c>
      <c r="L34" s="42">
        <f>L11/$N$30</f>
        <v>0.4</v>
      </c>
      <c r="M34" s="42">
        <f>M11/$N$30</f>
        <v>0.4</v>
      </c>
      <c r="N34" s="42">
        <f>N11/$N$30</f>
        <v>0</v>
      </c>
    </row>
    <row r="35" spans="1:14" s="3" customFormat="1" x14ac:dyDescent="0.25">
      <c r="B35" s="29" t="s">
        <v>28</v>
      </c>
      <c r="C35" s="30">
        <f>C31*$E$29</f>
        <v>44444.444444444445</v>
      </c>
      <c r="D35" s="30">
        <f t="shared" ref="D35:E35" si="8">D31*$E$29</f>
        <v>44444.444444444445</v>
      </c>
      <c r="E35" s="30">
        <f t="shared" si="8"/>
        <v>44444.444444444445</v>
      </c>
      <c r="F35" s="31">
        <f t="shared" ref="F35:H38" si="9">F31*$H$29</f>
        <v>39285.714285714283</v>
      </c>
      <c r="G35" s="31">
        <f t="shared" si="9"/>
        <v>39285.714285714283</v>
      </c>
      <c r="H35" s="31">
        <f t="shared" si="9"/>
        <v>39285.714285714283</v>
      </c>
      <c r="I35" s="30">
        <f t="shared" ref="I35:K38" si="10">I31*$K$29</f>
        <v>40000</v>
      </c>
      <c r="J35" s="30">
        <f t="shared" si="10"/>
        <v>40000</v>
      </c>
      <c r="K35" s="30">
        <f t="shared" si="10"/>
        <v>40000</v>
      </c>
      <c r="L35" s="31">
        <f t="shared" ref="L35:N38" si="11">L31*$N$29</f>
        <v>0</v>
      </c>
      <c r="M35" s="31">
        <f t="shared" si="11"/>
        <v>0</v>
      </c>
      <c r="N35" s="31">
        <f t="shared" si="11"/>
        <v>0</v>
      </c>
    </row>
    <row r="36" spans="1:14" s="3" customFormat="1" x14ac:dyDescent="0.25">
      <c r="B36" s="35" t="s">
        <v>29</v>
      </c>
      <c r="C36" s="20">
        <f t="shared" ref="C36:E36" si="12">C32*$E$29</f>
        <v>88888.888888888891</v>
      </c>
      <c r="D36" s="20">
        <f t="shared" si="12"/>
        <v>88888.888888888891</v>
      </c>
      <c r="E36" s="20">
        <f t="shared" si="12"/>
        <v>0</v>
      </c>
      <c r="F36" s="21">
        <f t="shared" si="9"/>
        <v>0</v>
      </c>
      <c r="G36" s="21">
        <f t="shared" si="9"/>
        <v>78571.428571428565</v>
      </c>
      <c r="H36" s="21">
        <f t="shared" si="9"/>
        <v>78571.428571428565</v>
      </c>
      <c r="I36" s="20">
        <f t="shared" si="10"/>
        <v>0</v>
      </c>
      <c r="J36" s="20">
        <f t="shared" si="10"/>
        <v>0</v>
      </c>
      <c r="K36" s="20">
        <f t="shared" si="10"/>
        <v>80000</v>
      </c>
      <c r="L36" s="21">
        <f t="shared" si="11"/>
        <v>60000</v>
      </c>
      <c r="M36" s="21">
        <f t="shared" si="11"/>
        <v>0</v>
      </c>
      <c r="N36" s="21">
        <f t="shared" si="11"/>
        <v>0</v>
      </c>
    </row>
    <row r="37" spans="1:14" s="3" customFormat="1" x14ac:dyDescent="0.25">
      <c r="B37" s="35" t="s">
        <v>30</v>
      </c>
      <c r="C37" s="20">
        <f t="shared" ref="C37:E37" si="13">C33*$E$29</f>
        <v>0</v>
      </c>
      <c r="D37" s="20">
        <f t="shared" si="13"/>
        <v>0</v>
      </c>
      <c r="E37" s="20">
        <f t="shared" si="13"/>
        <v>133333.33333333331</v>
      </c>
      <c r="F37" s="21">
        <f t="shared" si="9"/>
        <v>117857.14285714286</v>
      </c>
      <c r="G37" s="21">
        <f t="shared" si="9"/>
        <v>117857.14285714286</v>
      </c>
      <c r="H37" s="21">
        <f t="shared" si="9"/>
        <v>117857.14285714286</v>
      </c>
      <c r="I37" s="20">
        <f t="shared" si="10"/>
        <v>120000</v>
      </c>
      <c r="J37" s="20">
        <f t="shared" si="10"/>
        <v>0</v>
      </c>
      <c r="K37" s="20">
        <f t="shared" si="10"/>
        <v>0</v>
      </c>
      <c r="L37" s="21">
        <f t="shared" si="11"/>
        <v>0</v>
      </c>
      <c r="M37" s="21">
        <f t="shared" si="11"/>
        <v>0</v>
      </c>
      <c r="N37" s="21">
        <f t="shared" si="11"/>
        <v>0</v>
      </c>
    </row>
    <row r="38" spans="1:14" s="3" customFormat="1" x14ac:dyDescent="0.25">
      <c r="B38" s="36" t="s">
        <v>31</v>
      </c>
      <c r="C38" s="43">
        <f t="shared" ref="C38:E38" si="14">C34*$E$29</f>
        <v>0</v>
      </c>
      <c r="D38" s="43">
        <f t="shared" si="14"/>
        <v>177777.77777777778</v>
      </c>
      <c r="E38" s="43">
        <f t="shared" si="14"/>
        <v>177777.77777777778</v>
      </c>
      <c r="F38" s="44">
        <f t="shared" si="9"/>
        <v>157142.85714285713</v>
      </c>
      <c r="G38" s="44">
        <f t="shared" si="9"/>
        <v>157142.85714285713</v>
      </c>
      <c r="H38" s="44">
        <f t="shared" si="9"/>
        <v>157142.85714285713</v>
      </c>
      <c r="I38" s="43">
        <f t="shared" si="10"/>
        <v>160000</v>
      </c>
      <c r="J38" s="43">
        <f t="shared" si="10"/>
        <v>160000</v>
      </c>
      <c r="K38" s="43">
        <f t="shared" si="10"/>
        <v>160000</v>
      </c>
      <c r="L38" s="44">
        <f t="shared" si="11"/>
        <v>120000</v>
      </c>
      <c r="M38" s="44">
        <f t="shared" si="11"/>
        <v>120000</v>
      </c>
      <c r="N38" s="44">
        <f t="shared" si="11"/>
        <v>0</v>
      </c>
    </row>
    <row r="39" spans="1:14" s="3" customFormat="1" x14ac:dyDescent="0.25">
      <c r="B39" s="8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 s="3" customFormat="1" ht="21" x14ac:dyDescent="0.35">
      <c r="A40" s="15" t="s">
        <v>46</v>
      </c>
      <c r="B40" s="8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 s="3" customFormat="1" x14ac:dyDescent="0.25">
      <c r="B41" s="32" t="s">
        <v>23</v>
      </c>
      <c r="C41" s="33">
        <f>C14</f>
        <v>200000</v>
      </c>
      <c r="D41" s="33">
        <f t="shared" ref="D41:N41" si="15">D14</f>
        <v>200000</v>
      </c>
      <c r="E41" s="33">
        <f t="shared" si="15"/>
        <v>400000</v>
      </c>
      <c r="F41" s="34">
        <f t="shared" si="15"/>
        <v>400000</v>
      </c>
      <c r="G41" s="34">
        <f t="shared" si="15"/>
        <v>400000</v>
      </c>
      <c r="H41" s="34">
        <f t="shared" si="15"/>
        <v>300000</v>
      </c>
      <c r="I41" s="33">
        <f t="shared" si="15"/>
        <v>300000</v>
      </c>
      <c r="J41" s="33">
        <f t="shared" si="15"/>
        <v>300000</v>
      </c>
      <c r="K41" s="33">
        <f t="shared" si="15"/>
        <v>200000</v>
      </c>
      <c r="L41" s="34">
        <f t="shared" si="15"/>
        <v>100000</v>
      </c>
      <c r="M41" s="34">
        <f t="shared" si="15"/>
        <v>200000</v>
      </c>
      <c r="N41" s="34">
        <f t="shared" si="15"/>
        <v>0</v>
      </c>
    </row>
    <row r="42" spans="1:14" s="3" customFormat="1" x14ac:dyDescent="0.25">
      <c r="B42" s="32" t="s">
        <v>8</v>
      </c>
      <c r="C42" s="33">
        <f>SUM(C5:C11)</f>
        <v>30</v>
      </c>
      <c r="D42" s="33">
        <f t="shared" ref="D42:N42" si="16">SUM(D5:D11)</f>
        <v>70</v>
      </c>
      <c r="E42" s="33">
        <f t="shared" si="16"/>
        <v>80</v>
      </c>
      <c r="F42" s="34">
        <f t="shared" si="16"/>
        <v>80</v>
      </c>
      <c r="G42" s="34">
        <f t="shared" si="16"/>
        <v>100</v>
      </c>
      <c r="H42" s="34">
        <f t="shared" si="16"/>
        <v>100</v>
      </c>
      <c r="I42" s="33">
        <f t="shared" si="16"/>
        <v>80</v>
      </c>
      <c r="J42" s="33">
        <f t="shared" si="16"/>
        <v>50</v>
      </c>
      <c r="K42" s="33">
        <f t="shared" si="16"/>
        <v>70</v>
      </c>
      <c r="L42" s="34">
        <f t="shared" si="16"/>
        <v>60</v>
      </c>
      <c r="M42" s="34">
        <f t="shared" si="16"/>
        <v>40</v>
      </c>
      <c r="N42" s="34">
        <f t="shared" si="16"/>
        <v>0</v>
      </c>
    </row>
    <row r="43" spans="1:14" s="3" customFormat="1" x14ac:dyDescent="0.25">
      <c r="B43" s="29" t="s">
        <v>24</v>
      </c>
      <c r="C43" s="37">
        <f>C5/C42</f>
        <v>0.33333333333333331</v>
      </c>
      <c r="D43" s="37">
        <f t="shared" ref="D43:M43" si="17">D5/D42</f>
        <v>0.14285714285714285</v>
      </c>
      <c r="E43" s="37">
        <f t="shared" si="17"/>
        <v>0.125</v>
      </c>
      <c r="F43" s="38">
        <f t="shared" si="17"/>
        <v>0.125</v>
      </c>
      <c r="G43" s="38">
        <f t="shared" si="17"/>
        <v>0.1</v>
      </c>
      <c r="H43" s="38">
        <f t="shared" si="17"/>
        <v>0.1</v>
      </c>
      <c r="I43" s="37">
        <f t="shared" si="17"/>
        <v>0.125</v>
      </c>
      <c r="J43" s="37">
        <f t="shared" si="17"/>
        <v>0.2</v>
      </c>
      <c r="K43" s="37">
        <f t="shared" si="17"/>
        <v>0.14285714285714285</v>
      </c>
      <c r="L43" s="38">
        <f t="shared" si="17"/>
        <v>0</v>
      </c>
      <c r="M43" s="38">
        <f t="shared" si="17"/>
        <v>0</v>
      </c>
      <c r="N43" s="38"/>
    </row>
    <row r="44" spans="1:14" s="3" customFormat="1" x14ac:dyDescent="0.25">
      <c r="B44" s="35" t="s">
        <v>25</v>
      </c>
      <c r="C44" s="39">
        <f t="shared" ref="C44:M44" si="18">C7/C42</f>
        <v>0.66666666666666663</v>
      </c>
      <c r="D44" s="39">
        <f t="shared" si="18"/>
        <v>0.2857142857142857</v>
      </c>
      <c r="E44" s="39">
        <f t="shared" si="18"/>
        <v>0</v>
      </c>
      <c r="F44" s="40">
        <f t="shared" si="18"/>
        <v>0</v>
      </c>
      <c r="G44" s="40">
        <f t="shared" si="18"/>
        <v>0.2</v>
      </c>
      <c r="H44" s="40">
        <f t="shared" si="18"/>
        <v>0.2</v>
      </c>
      <c r="I44" s="39">
        <f t="shared" si="18"/>
        <v>0</v>
      </c>
      <c r="J44" s="39">
        <f t="shared" si="18"/>
        <v>0</v>
      </c>
      <c r="K44" s="39">
        <f t="shared" si="18"/>
        <v>0.2857142857142857</v>
      </c>
      <c r="L44" s="40">
        <f t="shared" si="18"/>
        <v>0.33333333333333331</v>
      </c>
      <c r="M44" s="40">
        <f t="shared" si="18"/>
        <v>0</v>
      </c>
      <c r="N44" s="40"/>
    </row>
    <row r="45" spans="1:14" s="3" customFormat="1" x14ac:dyDescent="0.25">
      <c r="B45" s="35" t="s">
        <v>26</v>
      </c>
      <c r="C45" s="39">
        <f t="shared" ref="C45:M45" si="19">C9/C42</f>
        <v>0</v>
      </c>
      <c r="D45" s="39">
        <f t="shared" si="19"/>
        <v>0</v>
      </c>
      <c r="E45" s="39">
        <f t="shared" si="19"/>
        <v>0.375</v>
      </c>
      <c r="F45" s="40">
        <f t="shared" si="19"/>
        <v>0.375</v>
      </c>
      <c r="G45" s="40">
        <f t="shared" si="19"/>
        <v>0.3</v>
      </c>
      <c r="H45" s="40">
        <f t="shared" si="19"/>
        <v>0.3</v>
      </c>
      <c r="I45" s="39">
        <f t="shared" si="19"/>
        <v>0.375</v>
      </c>
      <c r="J45" s="39">
        <f t="shared" si="19"/>
        <v>0</v>
      </c>
      <c r="K45" s="39">
        <f t="shared" si="19"/>
        <v>0</v>
      </c>
      <c r="L45" s="40">
        <f t="shared" si="19"/>
        <v>0</v>
      </c>
      <c r="M45" s="40">
        <f t="shared" si="19"/>
        <v>0</v>
      </c>
      <c r="N45" s="40"/>
    </row>
    <row r="46" spans="1:14" s="3" customFormat="1" x14ac:dyDescent="0.25">
      <c r="B46" s="36" t="s">
        <v>27</v>
      </c>
      <c r="C46" s="41">
        <f t="shared" ref="C46:M46" si="20">C11/C42</f>
        <v>0</v>
      </c>
      <c r="D46" s="41">
        <f t="shared" si="20"/>
        <v>0.5714285714285714</v>
      </c>
      <c r="E46" s="41">
        <f t="shared" si="20"/>
        <v>0.5</v>
      </c>
      <c r="F46" s="42">
        <f t="shared" si="20"/>
        <v>0.5</v>
      </c>
      <c r="G46" s="42">
        <f t="shared" si="20"/>
        <v>0.4</v>
      </c>
      <c r="H46" s="42">
        <f t="shared" si="20"/>
        <v>0.4</v>
      </c>
      <c r="I46" s="41">
        <f t="shared" si="20"/>
        <v>0.5</v>
      </c>
      <c r="J46" s="41">
        <f t="shared" si="20"/>
        <v>0.8</v>
      </c>
      <c r="K46" s="41">
        <f t="shared" si="20"/>
        <v>0.5714285714285714</v>
      </c>
      <c r="L46" s="42">
        <f t="shared" si="20"/>
        <v>0.66666666666666663</v>
      </c>
      <c r="M46" s="42">
        <f t="shared" si="20"/>
        <v>1</v>
      </c>
      <c r="N46" s="42"/>
    </row>
    <row r="47" spans="1:14" s="3" customFormat="1" x14ac:dyDescent="0.25">
      <c r="B47" s="29" t="s">
        <v>28</v>
      </c>
      <c r="C47" s="30">
        <f>C43*C$41</f>
        <v>66666.666666666657</v>
      </c>
      <c r="D47" s="30">
        <f t="shared" ref="D47:N47" si="21">D43*D$41</f>
        <v>28571.428571428569</v>
      </c>
      <c r="E47" s="30">
        <f t="shared" si="21"/>
        <v>50000</v>
      </c>
      <c r="F47" s="31">
        <f t="shared" si="21"/>
        <v>50000</v>
      </c>
      <c r="G47" s="31">
        <f t="shared" si="21"/>
        <v>40000</v>
      </c>
      <c r="H47" s="31">
        <f t="shared" si="21"/>
        <v>30000</v>
      </c>
      <c r="I47" s="30">
        <f t="shared" si="21"/>
        <v>37500</v>
      </c>
      <c r="J47" s="30">
        <f t="shared" si="21"/>
        <v>60000</v>
      </c>
      <c r="K47" s="30">
        <f t="shared" si="21"/>
        <v>28571.428571428569</v>
      </c>
      <c r="L47" s="31">
        <f t="shared" si="21"/>
        <v>0</v>
      </c>
      <c r="M47" s="31">
        <f t="shared" si="21"/>
        <v>0</v>
      </c>
      <c r="N47" s="31">
        <f t="shared" si="21"/>
        <v>0</v>
      </c>
    </row>
    <row r="48" spans="1:14" s="3" customFormat="1" x14ac:dyDescent="0.25">
      <c r="B48" s="35" t="s">
        <v>29</v>
      </c>
      <c r="C48" s="20">
        <f t="shared" ref="C48:N48" si="22">C44*C$41</f>
        <v>133333.33333333331</v>
      </c>
      <c r="D48" s="20">
        <f t="shared" si="22"/>
        <v>57142.857142857138</v>
      </c>
      <c r="E48" s="20">
        <f t="shared" si="22"/>
        <v>0</v>
      </c>
      <c r="F48" s="21">
        <f t="shared" si="22"/>
        <v>0</v>
      </c>
      <c r="G48" s="21">
        <f t="shared" si="22"/>
        <v>80000</v>
      </c>
      <c r="H48" s="21">
        <f t="shared" si="22"/>
        <v>60000</v>
      </c>
      <c r="I48" s="20">
        <f t="shared" si="22"/>
        <v>0</v>
      </c>
      <c r="J48" s="20">
        <f t="shared" si="22"/>
        <v>0</v>
      </c>
      <c r="K48" s="20">
        <f t="shared" si="22"/>
        <v>57142.857142857138</v>
      </c>
      <c r="L48" s="21">
        <f t="shared" si="22"/>
        <v>33333.333333333328</v>
      </c>
      <c r="M48" s="21">
        <f t="shared" si="22"/>
        <v>0</v>
      </c>
      <c r="N48" s="21">
        <f t="shared" si="22"/>
        <v>0</v>
      </c>
    </row>
    <row r="49" spans="1:14" s="3" customFormat="1" x14ac:dyDescent="0.25">
      <c r="B49" s="35" t="s">
        <v>30</v>
      </c>
      <c r="C49" s="20">
        <f t="shared" ref="C49:N49" si="23">C45*C$41</f>
        <v>0</v>
      </c>
      <c r="D49" s="20">
        <f t="shared" si="23"/>
        <v>0</v>
      </c>
      <c r="E49" s="20">
        <f t="shared" si="23"/>
        <v>150000</v>
      </c>
      <c r="F49" s="21">
        <f t="shared" si="23"/>
        <v>150000</v>
      </c>
      <c r="G49" s="21">
        <f t="shared" si="23"/>
        <v>120000</v>
      </c>
      <c r="H49" s="21">
        <f t="shared" si="23"/>
        <v>90000</v>
      </c>
      <c r="I49" s="20">
        <f t="shared" si="23"/>
        <v>112500</v>
      </c>
      <c r="J49" s="20">
        <f t="shared" si="23"/>
        <v>0</v>
      </c>
      <c r="K49" s="20">
        <f t="shared" si="23"/>
        <v>0</v>
      </c>
      <c r="L49" s="21">
        <f t="shared" si="23"/>
        <v>0</v>
      </c>
      <c r="M49" s="21">
        <f t="shared" si="23"/>
        <v>0</v>
      </c>
      <c r="N49" s="21">
        <f t="shared" si="23"/>
        <v>0</v>
      </c>
    </row>
    <row r="50" spans="1:14" s="3" customFormat="1" x14ac:dyDescent="0.25">
      <c r="B50" s="36" t="s">
        <v>31</v>
      </c>
      <c r="C50" s="43">
        <f t="shared" ref="C50:N50" si="24">C46*C$41</f>
        <v>0</v>
      </c>
      <c r="D50" s="43">
        <f t="shared" si="24"/>
        <v>114285.71428571428</v>
      </c>
      <c r="E50" s="43">
        <f t="shared" si="24"/>
        <v>200000</v>
      </c>
      <c r="F50" s="44">
        <f t="shared" si="24"/>
        <v>200000</v>
      </c>
      <c r="G50" s="44">
        <f t="shared" si="24"/>
        <v>160000</v>
      </c>
      <c r="H50" s="44">
        <f t="shared" si="24"/>
        <v>120000</v>
      </c>
      <c r="I50" s="43">
        <f t="shared" si="24"/>
        <v>150000</v>
      </c>
      <c r="J50" s="43">
        <f t="shared" si="24"/>
        <v>240000</v>
      </c>
      <c r="K50" s="43">
        <f t="shared" si="24"/>
        <v>114285.71428571428</v>
      </c>
      <c r="L50" s="44">
        <f t="shared" si="24"/>
        <v>66666.666666666657</v>
      </c>
      <c r="M50" s="44">
        <f t="shared" si="24"/>
        <v>200000</v>
      </c>
      <c r="N50" s="44">
        <f t="shared" si="24"/>
        <v>0</v>
      </c>
    </row>
    <row r="52" spans="1:14" ht="21" x14ac:dyDescent="0.35">
      <c r="A52" s="15" t="s">
        <v>47</v>
      </c>
    </row>
    <row r="53" spans="1:14" ht="15.75" thickBot="1" x14ac:dyDescent="0.3"/>
    <row r="54" spans="1:14" ht="15.75" thickBot="1" x14ac:dyDescent="0.3">
      <c r="B54" s="1" t="s">
        <v>32</v>
      </c>
      <c r="C54" s="5"/>
      <c r="D54" s="5"/>
      <c r="E54" s="5"/>
      <c r="F54" s="45">
        <f>F5</f>
        <v>10</v>
      </c>
      <c r="G54" s="45">
        <f>G5</f>
        <v>10</v>
      </c>
      <c r="H54" s="45">
        <f>H5</f>
        <v>10</v>
      </c>
      <c r="I54" s="5"/>
      <c r="J54" s="5"/>
      <c r="K54" s="5"/>
      <c r="L54" s="5"/>
      <c r="M54" s="5"/>
      <c r="N54" s="5"/>
    </row>
    <row r="55" spans="1:14" ht="15.75" thickBot="1" x14ac:dyDescent="0.3">
      <c r="B55" s="1" t="s">
        <v>33</v>
      </c>
      <c r="C55" s="5"/>
      <c r="D55" s="5"/>
      <c r="E55" s="5"/>
      <c r="F55" s="5"/>
      <c r="G55" s="55">
        <f>SUM(G7:H8)</f>
        <v>40</v>
      </c>
      <c r="H55" s="53"/>
      <c r="I55" s="5"/>
      <c r="J55" s="5"/>
      <c r="K55" s="5"/>
      <c r="L55" s="5"/>
      <c r="M55" s="5"/>
      <c r="N55" s="5"/>
    </row>
    <row r="56" spans="1:14" ht="15.75" thickBot="1" x14ac:dyDescent="0.3">
      <c r="B56" s="1" t="s">
        <v>34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</row>
    <row r="57" spans="1:14" ht="15.75" thickBot="1" x14ac:dyDescent="0.3">
      <c r="B57" s="1" t="s">
        <v>35</v>
      </c>
      <c r="C57" s="5"/>
      <c r="D57" s="5"/>
      <c r="E57" s="56">
        <f>SUM(E11:F11)</f>
        <v>80</v>
      </c>
      <c r="F57" s="52"/>
      <c r="G57" s="45">
        <f>G11</f>
        <v>40</v>
      </c>
      <c r="H57" s="5"/>
      <c r="I57" s="5"/>
      <c r="J57" s="5"/>
      <c r="K57" s="5"/>
      <c r="L57" s="5"/>
      <c r="M57" s="5"/>
      <c r="N57" s="5"/>
    </row>
    <row r="58" spans="1:14" ht="15.75" thickBot="1" x14ac:dyDescent="0.3">
      <c r="C58" s="10"/>
      <c r="D58" s="10"/>
    </row>
    <row r="59" spans="1:14" ht="15.75" thickBot="1" x14ac:dyDescent="0.3">
      <c r="B59" s="1" t="s">
        <v>36</v>
      </c>
      <c r="C59" s="5"/>
      <c r="D59" s="5"/>
      <c r="E59" s="5"/>
      <c r="F59" s="46">
        <f>F35</f>
        <v>39285.714285714283</v>
      </c>
      <c r="G59" s="46">
        <f t="shared" ref="G59:H59" si="25">G35</f>
        <v>39285.714285714283</v>
      </c>
      <c r="H59" s="46">
        <f t="shared" si="25"/>
        <v>39285.714285714283</v>
      </c>
      <c r="I59" s="5"/>
      <c r="J59" s="5"/>
      <c r="K59" s="5"/>
      <c r="L59" s="5"/>
      <c r="M59" s="5"/>
      <c r="N59" s="5"/>
    </row>
    <row r="60" spans="1:14" ht="15.75" thickBot="1" x14ac:dyDescent="0.3">
      <c r="B60" s="1" t="s">
        <v>37</v>
      </c>
      <c r="C60" s="5"/>
      <c r="D60" s="5"/>
      <c r="E60" s="5"/>
      <c r="F60" s="5"/>
      <c r="G60" s="50">
        <f>SUM(G36:H36)</f>
        <v>157142.85714285713</v>
      </c>
      <c r="H60" s="53"/>
      <c r="I60" s="5"/>
      <c r="J60" s="5"/>
      <c r="K60" s="5"/>
      <c r="L60" s="5"/>
      <c r="M60" s="5"/>
      <c r="N60" s="5"/>
    </row>
    <row r="61" spans="1:14" ht="15.75" thickBot="1" x14ac:dyDescent="0.3">
      <c r="B61" s="1" t="s">
        <v>38</v>
      </c>
      <c r="C61" s="5"/>
      <c r="D61" s="5"/>
      <c r="E61" s="49"/>
      <c r="F61" s="5"/>
      <c r="G61" s="5"/>
      <c r="H61" s="5"/>
      <c r="I61" s="5"/>
      <c r="J61" s="5"/>
      <c r="K61" s="5"/>
      <c r="L61" s="5"/>
      <c r="M61" s="5"/>
      <c r="N61" s="5"/>
    </row>
    <row r="62" spans="1:14" ht="15.75" thickBot="1" x14ac:dyDescent="0.3">
      <c r="B62" s="1" t="s">
        <v>39</v>
      </c>
      <c r="C62" s="5"/>
      <c r="D62" s="5"/>
      <c r="E62" s="50">
        <f>SUM(E38:F38)</f>
        <v>334920.63492063491</v>
      </c>
      <c r="F62" s="52"/>
      <c r="G62" s="46">
        <f>G38</f>
        <v>157142.85714285713</v>
      </c>
      <c r="H62" s="5"/>
      <c r="I62" s="5"/>
      <c r="J62" s="5"/>
      <c r="K62" s="5"/>
      <c r="L62" s="5"/>
      <c r="M62" s="5"/>
      <c r="N62" s="5"/>
    </row>
    <row r="63" spans="1:14" ht="15.75" thickBot="1" x14ac:dyDescent="0.3"/>
    <row r="64" spans="1:14" ht="15.75" thickBot="1" x14ac:dyDescent="0.3">
      <c r="B64" s="1" t="s">
        <v>40</v>
      </c>
      <c r="C64" s="5"/>
      <c r="D64" s="5"/>
      <c r="E64" s="5"/>
      <c r="F64" s="46">
        <f>F59/F54</f>
        <v>3928.5714285714284</v>
      </c>
      <c r="G64" s="46">
        <f t="shared" ref="G64:H64" si="26">G59/G54</f>
        <v>3928.5714285714284</v>
      </c>
      <c r="H64" s="46">
        <f t="shared" si="26"/>
        <v>3928.5714285714284</v>
      </c>
      <c r="I64" s="5"/>
      <c r="J64" s="5"/>
      <c r="K64" s="5"/>
      <c r="L64" s="5"/>
      <c r="M64" s="5"/>
      <c r="N64" s="5"/>
    </row>
    <row r="65" spans="1:14" ht="15.75" thickBot="1" x14ac:dyDescent="0.3">
      <c r="B65" s="1" t="s">
        <v>43</v>
      </c>
      <c r="C65" s="5"/>
      <c r="D65" s="5"/>
      <c r="E65" s="5"/>
      <c r="F65" s="5"/>
      <c r="G65" s="50">
        <f>G60/G55</f>
        <v>3928.5714285714284</v>
      </c>
      <c r="H65" s="53"/>
      <c r="I65" s="5"/>
      <c r="J65" s="5"/>
      <c r="K65" s="5"/>
      <c r="L65" s="5"/>
      <c r="M65" s="5"/>
      <c r="N65" s="5"/>
    </row>
    <row r="66" spans="1:14" ht="15.75" thickBot="1" x14ac:dyDescent="0.3">
      <c r="B66" s="1" t="s">
        <v>42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</row>
    <row r="67" spans="1:14" ht="15.75" thickBot="1" x14ac:dyDescent="0.3">
      <c r="B67" s="1" t="s">
        <v>41</v>
      </c>
      <c r="C67" s="5"/>
      <c r="D67" s="5"/>
      <c r="E67" s="50">
        <f>E62/E57</f>
        <v>4186.5079365079364</v>
      </c>
      <c r="F67" s="52"/>
      <c r="G67" s="46">
        <f>G62/G57</f>
        <v>3928.5714285714284</v>
      </c>
      <c r="H67" s="5"/>
      <c r="I67" s="5"/>
      <c r="J67" s="5"/>
      <c r="K67" s="5"/>
      <c r="L67" s="5"/>
      <c r="M67" s="5"/>
      <c r="N67" s="5"/>
    </row>
    <row r="69" spans="1:14" s="3" customFormat="1" ht="21" x14ac:dyDescent="0.35">
      <c r="A69" s="15" t="s">
        <v>48</v>
      </c>
      <c r="B69" s="8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1:14" s="3" customFormat="1" x14ac:dyDescent="0.25">
      <c r="B70" s="32" t="s">
        <v>23</v>
      </c>
      <c r="C70" s="33">
        <f>C14</f>
        <v>200000</v>
      </c>
      <c r="D70" s="33">
        <f>C70+D14</f>
        <v>400000</v>
      </c>
      <c r="E70" s="33">
        <f t="shared" ref="E70:M70" si="27">D70+E14</f>
        <v>800000</v>
      </c>
      <c r="F70" s="34">
        <f t="shared" si="27"/>
        <v>1200000</v>
      </c>
      <c r="G70" s="34">
        <f t="shared" si="27"/>
        <v>1600000</v>
      </c>
      <c r="H70" s="34">
        <f t="shared" si="27"/>
        <v>1900000</v>
      </c>
      <c r="I70" s="33">
        <f t="shared" si="27"/>
        <v>2200000</v>
      </c>
      <c r="J70" s="33">
        <f t="shared" si="27"/>
        <v>2500000</v>
      </c>
      <c r="K70" s="33">
        <f t="shared" si="27"/>
        <v>2700000</v>
      </c>
      <c r="L70" s="34">
        <f t="shared" si="27"/>
        <v>2800000</v>
      </c>
      <c r="M70" s="34">
        <f t="shared" si="27"/>
        <v>3000000</v>
      </c>
      <c r="N70" s="34"/>
    </row>
    <row r="71" spans="1:14" s="3" customFormat="1" x14ac:dyDescent="0.25">
      <c r="B71" s="32" t="s">
        <v>8</v>
      </c>
      <c r="C71" s="33">
        <f>SUM(C5:C11)</f>
        <v>30</v>
      </c>
      <c r="D71" s="33">
        <f>C71+SUM(D5:D11)</f>
        <v>100</v>
      </c>
      <c r="E71" s="33">
        <f t="shared" ref="E71:M71" si="28">D71+SUM(E5:E11)</f>
        <v>180</v>
      </c>
      <c r="F71" s="34">
        <f t="shared" si="28"/>
        <v>260</v>
      </c>
      <c r="G71" s="34">
        <f t="shared" si="28"/>
        <v>360</v>
      </c>
      <c r="H71" s="34">
        <f t="shared" si="28"/>
        <v>460</v>
      </c>
      <c r="I71" s="33">
        <f t="shared" si="28"/>
        <v>540</v>
      </c>
      <c r="J71" s="33">
        <f t="shared" si="28"/>
        <v>590</v>
      </c>
      <c r="K71" s="33">
        <f t="shared" si="28"/>
        <v>660</v>
      </c>
      <c r="L71" s="34">
        <f t="shared" si="28"/>
        <v>720</v>
      </c>
      <c r="M71" s="34">
        <f t="shared" si="28"/>
        <v>760</v>
      </c>
      <c r="N71" s="34"/>
    </row>
    <row r="72" spans="1:14" s="3" customFormat="1" x14ac:dyDescent="0.25">
      <c r="B72" s="29" t="s">
        <v>24</v>
      </c>
      <c r="C72" s="37">
        <f>C5/C$71</f>
        <v>0.33333333333333331</v>
      </c>
      <c r="D72" s="37">
        <f>SUM(C5:D5)/D$71</f>
        <v>0.2</v>
      </c>
      <c r="E72" s="37">
        <f>SUM(C5:E5)/E$71</f>
        <v>0.16666666666666666</v>
      </c>
      <c r="F72" s="38">
        <f>SUM(C5:F5)/F$71</f>
        <v>0.15384615384615385</v>
      </c>
      <c r="G72" s="38">
        <f>SUM(C5:G5)/G$71</f>
        <v>0.1388888888888889</v>
      </c>
      <c r="H72" s="38">
        <f>SUM(C5:H5)/H$71</f>
        <v>0.13043478260869565</v>
      </c>
      <c r="I72" s="37">
        <f>SUM(C5:I5)/I$71</f>
        <v>0.12962962962962962</v>
      </c>
      <c r="J72" s="37">
        <f>SUM(C5:J5)/J$71</f>
        <v>0.13559322033898305</v>
      </c>
      <c r="K72" s="37">
        <f>SUM(C5:K5)/K$71</f>
        <v>0.13636363636363635</v>
      </c>
      <c r="L72" s="38">
        <f>SUM(C5:L5)/L$71</f>
        <v>0.125</v>
      </c>
      <c r="M72" s="38">
        <f>SUM(C5:M5)/M$71</f>
        <v>0.11842105263157894</v>
      </c>
      <c r="N72" s="38"/>
    </row>
    <row r="73" spans="1:14" s="3" customFormat="1" x14ac:dyDescent="0.25">
      <c r="B73" s="35" t="s">
        <v>25</v>
      </c>
      <c r="C73" s="39">
        <f>C7/C$71</f>
        <v>0.66666666666666663</v>
      </c>
      <c r="D73" s="39">
        <f>SUM(C7:D7)/D$71</f>
        <v>0.4</v>
      </c>
      <c r="E73" s="39">
        <f>SUM(C7:E7)/E$71</f>
        <v>0.22222222222222221</v>
      </c>
      <c r="F73" s="40">
        <f>SUM(C7:F7)/F$71</f>
        <v>0.15384615384615385</v>
      </c>
      <c r="G73" s="40">
        <f>SUM(C7:G7)/G$71</f>
        <v>0.16666666666666666</v>
      </c>
      <c r="H73" s="40">
        <f>SUM(C7:H7)/H$71</f>
        <v>0.17391304347826086</v>
      </c>
      <c r="I73" s="39">
        <f>SUM(C7:I7)/I$71</f>
        <v>0.14814814814814814</v>
      </c>
      <c r="J73" s="39">
        <f>SUM(C7:J7)/J$71</f>
        <v>0.13559322033898305</v>
      </c>
      <c r="K73" s="39">
        <f>SUM(C7:K7)/K$71</f>
        <v>0.15151515151515152</v>
      </c>
      <c r="L73" s="40">
        <f>SUM(C7:L7)/L$71</f>
        <v>0.16666666666666666</v>
      </c>
      <c r="M73" s="40">
        <f>SUM(C7:M7)/M$71</f>
        <v>0.15789473684210525</v>
      </c>
      <c r="N73" s="40"/>
    </row>
    <row r="74" spans="1:14" s="3" customFormat="1" x14ac:dyDescent="0.25">
      <c r="B74" s="35" t="s">
        <v>26</v>
      </c>
      <c r="C74" s="39">
        <f>C9/C$71</f>
        <v>0</v>
      </c>
      <c r="D74" s="39">
        <f>SUM(C9:D9)/D$71</f>
        <v>0</v>
      </c>
      <c r="E74" s="39">
        <f>SUM(C9:E9)/E$71</f>
        <v>0.16666666666666666</v>
      </c>
      <c r="F74" s="40">
        <f>SUM(C9:F9)/F$71</f>
        <v>0.23076923076923078</v>
      </c>
      <c r="G74" s="40">
        <f>SUM(C9:G9)/G$71</f>
        <v>0.25</v>
      </c>
      <c r="H74" s="40">
        <f>SUM(C9:H9)/H$71</f>
        <v>0.2608695652173913</v>
      </c>
      <c r="I74" s="39">
        <f>SUM(C9:I9)/I$71</f>
        <v>0.27777777777777779</v>
      </c>
      <c r="J74" s="39">
        <f>SUM(C9:J9)/J$71</f>
        <v>0.25423728813559321</v>
      </c>
      <c r="K74" s="39">
        <f>SUM(C9:K9)/K$71</f>
        <v>0.22727272727272727</v>
      </c>
      <c r="L74" s="40">
        <f>SUM(C9:L9)/L$71</f>
        <v>0.20833333333333334</v>
      </c>
      <c r="M74" s="40">
        <f>SUM(C9:M9)/M$71</f>
        <v>0.19736842105263158</v>
      </c>
      <c r="N74" s="40"/>
    </row>
    <row r="75" spans="1:14" s="3" customFormat="1" x14ac:dyDescent="0.25">
      <c r="B75" s="36" t="s">
        <v>27</v>
      </c>
      <c r="C75" s="41">
        <f>C11/C$71</f>
        <v>0</v>
      </c>
      <c r="D75" s="41">
        <f>SUM(B11:D11)/D$71</f>
        <v>0.4</v>
      </c>
      <c r="E75" s="41">
        <f>SUM(C11:E11)/E$71</f>
        <v>0.44444444444444442</v>
      </c>
      <c r="F75" s="42">
        <f>SUM(C11:F11)/F$71</f>
        <v>0.46153846153846156</v>
      </c>
      <c r="G75" s="42">
        <f>SUM(C11:G11)/G$71</f>
        <v>0.44444444444444442</v>
      </c>
      <c r="H75" s="42">
        <f>SUM(C11:H11)/H$71</f>
        <v>0.43478260869565216</v>
      </c>
      <c r="I75" s="41">
        <f>SUM(C11:I11)/I$71</f>
        <v>0.44444444444444442</v>
      </c>
      <c r="J75" s="41">
        <f>SUM(C11:J11)/J$71</f>
        <v>0.47457627118644069</v>
      </c>
      <c r="K75" s="41">
        <f>SUM(C11:K11)/K$71</f>
        <v>0.48484848484848486</v>
      </c>
      <c r="L75" s="42">
        <f>SUM(C11:L11)/L$71</f>
        <v>0.5</v>
      </c>
      <c r="M75" s="42">
        <f>SUM(C11:M11)/M$71</f>
        <v>0.52631578947368418</v>
      </c>
      <c r="N75" s="42"/>
    </row>
    <row r="76" spans="1:14" s="3" customFormat="1" x14ac:dyDescent="0.25">
      <c r="B76" s="29" t="s">
        <v>28</v>
      </c>
      <c r="C76" s="30">
        <f>C72*C$70</f>
        <v>66666.666666666657</v>
      </c>
      <c r="D76" s="30">
        <f t="shared" ref="D76:M76" si="29">D72*D$70</f>
        <v>80000</v>
      </c>
      <c r="E76" s="30">
        <f t="shared" si="29"/>
        <v>133333.33333333331</v>
      </c>
      <c r="F76" s="31">
        <f t="shared" si="29"/>
        <v>184615.38461538462</v>
      </c>
      <c r="G76" s="31">
        <f t="shared" si="29"/>
        <v>222222.22222222222</v>
      </c>
      <c r="H76" s="31">
        <f t="shared" si="29"/>
        <v>247826.08695652173</v>
      </c>
      <c r="I76" s="30">
        <f t="shared" si="29"/>
        <v>285185.18518518517</v>
      </c>
      <c r="J76" s="30">
        <f t="shared" si="29"/>
        <v>338983.05084745761</v>
      </c>
      <c r="K76" s="30">
        <f t="shared" si="29"/>
        <v>368181.81818181818</v>
      </c>
      <c r="L76" s="31">
        <f t="shared" si="29"/>
        <v>350000</v>
      </c>
      <c r="M76" s="31">
        <f t="shared" si="29"/>
        <v>355263.1578947368</v>
      </c>
      <c r="N76" s="31"/>
    </row>
    <row r="77" spans="1:14" s="3" customFormat="1" x14ac:dyDescent="0.25">
      <c r="B77" s="35" t="s">
        <v>29</v>
      </c>
      <c r="C77" s="20">
        <f>C73*C$70</f>
        <v>133333.33333333331</v>
      </c>
      <c r="D77" s="20">
        <f t="shared" ref="D77:M77" si="30">D73*D$70</f>
        <v>160000</v>
      </c>
      <c r="E77" s="20">
        <f t="shared" si="30"/>
        <v>177777.77777777778</v>
      </c>
      <c r="F77" s="21">
        <f t="shared" si="30"/>
        <v>184615.38461538462</v>
      </c>
      <c r="G77" s="21">
        <f t="shared" si="30"/>
        <v>266666.66666666663</v>
      </c>
      <c r="H77" s="21">
        <f t="shared" si="30"/>
        <v>330434.78260869562</v>
      </c>
      <c r="I77" s="20">
        <f t="shared" si="30"/>
        <v>325925.9259259259</v>
      </c>
      <c r="J77" s="20">
        <f t="shared" si="30"/>
        <v>338983.05084745761</v>
      </c>
      <c r="K77" s="20">
        <f t="shared" si="30"/>
        <v>409090.90909090912</v>
      </c>
      <c r="L77" s="21">
        <f t="shared" si="30"/>
        <v>466666.66666666663</v>
      </c>
      <c r="M77" s="21">
        <f t="shared" si="30"/>
        <v>473684.21052631579</v>
      </c>
      <c r="N77" s="21"/>
    </row>
    <row r="78" spans="1:14" s="3" customFormat="1" x14ac:dyDescent="0.25">
      <c r="B78" s="35" t="s">
        <v>30</v>
      </c>
      <c r="C78" s="20">
        <f>C74*C$70</f>
        <v>0</v>
      </c>
      <c r="D78" s="20">
        <f t="shared" ref="D78:M78" si="31">D74*D$70</f>
        <v>0</v>
      </c>
      <c r="E78" s="20">
        <f t="shared" si="31"/>
        <v>133333.33333333331</v>
      </c>
      <c r="F78" s="21">
        <f t="shared" si="31"/>
        <v>276923.07692307694</v>
      </c>
      <c r="G78" s="21">
        <f t="shared" si="31"/>
        <v>400000</v>
      </c>
      <c r="H78" s="21">
        <f t="shared" si="31"/>
        <v>495652.17391304346</v>
      </c>
      <c r="I78" s="20">
        <f t="shared" si="31"/>
        <v>611111.11111111112</v>
      </c>
      <c r="J78" s="20">
        <f t="shared" si="31"/>
        <v>635593.220338983</v>
      </c>
      <c r="K78" s="20">
        <f t="shared" si="31"/>
        <v>613636.36363636365</v>
      </c>
      <c r="L78" s="21">
        <f t="shared" si="31"/>
        <v>583333.33333333337</v>
      </c>
      <c r="M78" s="21">
        <f t="shared" si="31"/>
        <v>592105.26315789472</v>
      </c>
      <c r="N78" s="21"/>
    </row>
    <row r="79" spans="1:14" s="3" customFormat="1" x14ac:dyDescent="0.25">
      <c r="B79" s="36" t="s">
        <v>31</v>
      </c>
      <c r="C79" s="43">
        <f>C75*C$70</f>
        <v>0</v>
      </c>
      <c r="D79" s="43">
        <f t="shared" ref="D79:M79" si="32">D75*D$70</f>
        <v>160000</v>
      </c>
      <c r="E79" s="43">
        <f t="shared" si="32"/>
        <v>355555.55555555556</v>
      </c>
      <c r="F79" s="44">
        <f t="shared" si="32"/>
        <v>553846.15384615387</v>
      </c>
      <c r="G79" s="44">
        <f t="shared" si="32"/>
        <v>711111.11111111112</v>
      </c>
      <c r="H79" s="44">
        <f t="shared" si="32"/>
        <v>826086.95652173914</v>
      </c>
      <c r="I79" s="43">
        <f t="shared" si="32"/>
        <v>977777.77777777775</v>
      </c>
      <c r="J79" s="43">
        <f t="shared" si="32"/>
        <v>1186440.6779661018</v>
      </c>
      <c r="K79" s="43">
        <f t="shared" si="32"/>
        <v>1309090.9090909092</v>
      </c>
      <c r="L79" s="44">
        <f t="shared" si="32"/>
        <v>1400000</v>
      </c>
      <c r="M79" s="44">
        <f t="shared" si="32"/>
        <v>1578947.3684210526</v>
      </c>
      <c r="N79" s="44"/>
    </row>
    <row r="81" spans="1:14" ht="21" x14ac:dyDescent="0.35">
      <c r="A81" s="15" t="s">
        <v>49</v>
      </c>
    </row>
    <row r="83" spans="1:14" x14ac:dyDescent="0.25">
      <c r="B83" s="1" t="s">
        <v>32</v>
      </c>
      <c r="C83" s="47"/>
      <c r="D83" s="47"/>
      <c r="E83" s="47"/>
      <c r="F83" s="47"/>
      <c r="G83" s="47"/>
      <c r="H83" s="47">
        <f>SUM(C5:H5)</f>
        <v>60</v>
      </c>
      <c r="I83" s="47"/>
      <c r="J83" s="5"/>
      <c r="K83" s="5"/>
      <c r="L83" s="5"/>
      <c r="M83" s="5"/>
      <c r="N83" s="5"/>
    </row>
    <row r="84" spans="1:14" x14ac:dyDescent="0.25">
      <c r="B84" s="1" t="s">
        <v>33</v>
      </c>
      <c r="C84" s="47"/>
      <c r="D84" s="47"/>
      <c r="E84" s="47"/>
      <c r="F84" s="47"/>
      <c r="G84" s="47"/>
      <c r="H84" s="47">
        <f>SUM(C7:H7)</f>
        <v>80</v>
      </c>
      <c r="I84" s="47"/>
      <c r="J84" s="5"/>
      <c r="K84" s="5"/>
      <c r="L84" s="5"/>
      <c r="M84" s="5"/>
      <c r="N84" s="5"/>
    </row>
    <row r="85" spans="1:14" x14ac:dyDescent="0.25">
      <c r="B85" s="1" t="s">
        <v>34</v>
      </c>
      <c r="C85" s="47"/>
      <c r="D85" s="47"/>
      <c r="E85" s="47"/>
      <c r="F85" s="47"/>
      <c r="G85" s="47"/>
      <c r="H85" s="47">
        <f>SUM(C9:H9)</f>
        <v>120</v>
      </c>
      <c r="I85" s="47"/>
      <c r="J85" s="5"/>
      <c r="K85" s="5"/>
      <c r="L85" s="5"/>
      <c r="M85" s="5"/>
      <c r="N85" s="5"/>
    </row>
    <row r="86" spans="1:14" x14ac:dyDescent="0.25">
      <c r="B86" s="1" t="s">
        <v>35</v>
      </c>
      <c r="C86" s="47"/>
      <c r="D86" s="47"/>
      <c r="E86" s="47"/>
      <c r="F86" s="47"/>
      <c r="G86" s="47"/>
      <c r="H86" s="47">
        <f>SUM(C11:H11)</f>
        <v>200</v>
      </c>
      <c r="I86" s="47"/>
      <c r="J86" s="5"/>
      <c r="K86" s="5"/>
      <c r="L86" s="5"/>
      <c r="M86" s="5"/>
      <c r="N86" s="5"/>
    </row>
    <row r="87" spans="1:14" x14ac:dyDescent="0.25">
      <c r="C87" s="48"/>
      <c r="D87" s="48"/>
      <c r="E87" s="48"/>
      <c r="F87" s="48"/>
      <c r="G87" s="48"/>
      <c r="H87" s="48"/>
      <c r="I87" s="48"/>
    </row>
    <row r="88" spans="1:14" x14ac:dyDescent="0.25">
      <c r="B88" s="1" t="s">
        <v>36</v>
      </c>
      <c r="C88" s="47"/>
      <c r="D88" s="47"/>
      <c r="E88" s="47"/>
      <c r="F88" s="47"/>
      <c r="G88" s="47"/>
      <c r="H88" s="49">
        <f>H76</f>
        <v>247826.08695652173</v>
      </c>
      <c r="I88" s="47"/>
      <c r="J88" s="5"/>
      <c r="K88" s="5"/>
      <c r="L88" s="5"/>
      <c r="M88" s="5"/>
      <c r="N88" s="5"/>
    </row>
    <row r="89" spans="1:14" x14ac:dyDescent="0.25">
      <c r="B89" s="1" t="s">
        <v>37</v>
      </c>
      <c r="C89" s="47"/>
      <c r="D89" s="47"/>
      <c r="E89" s="47"/>
      <c r="F89" s="47"/>
      <c r="G89" s="47"/>
      <c r="H89" s="49">
        <f t="shared" ref="H89:H91" si="33">H77</f>
        <v>330434.78260869562</v>
      </c>
      <c r="I89" s="47"/>
      <c r="J89" s="5"/>
      <c r="K89" s="5"/>
      <c r="L89" s="5"/>
      <c r="M89" s="5"/>
      <c r="N89" s="5"/>
    </row>
    <row r="90" spans="1:14" x14ac:dyDescent="0.25">
      <c r="B90" s="1" t="s">
        <v>38</v>
      </c>
      <c r="C90" s="47"/>
      <c r="D90" s="47"/>
      <c r="E90" s="47"/>
      <c r="F90" s="47"/>
      <c r="G90" s="47"/>
      <c r="H90" s="49">
        <f t="shared" si="33"/>
        <v>495652.17391304346</v>
      </c>
      <c r="I90" s="47"/>
      <c r="J90" s="5"/>
      <c r="K90" s="5"/>
      <c r="L90" s="5"/>
      <c r="M90" s="5"/>
      <c r="N90" s="5"/>
    </row>
    <row r="91" spans="1:14" x14ac:dyDescent="0.25">
      <c r="B91" s="1" t="s">
        <v>39</v>
      </c>
      <c r="C91" s="47"/>
      <c r="D91" s="47"/>
      <c r="E91" s="47"/>
      <c r="F91" s="47"/>
      <c r="G91" s="47"/>
      <c r="H91" s="49">
        <f t="shared" si="33"/>
        <v>826086.95652173914</v>
      </c>
      <c r="I91" s="47"/>
      <c r="J91" s="5"/>
      <c r="K91" s="5"/>
      <c r="L91" s="5"/>
      <c r="M91" s="5"/>
      <c r="N91" s="5"/>
    </row>
    <row r="92" spans="1:14" ht="15.75" thickBot="1" x14ac:dyDescent="0.3"/>
    <row r="93" spans="1:14" ht="15.75" thickBot="1" x14ac:dyDescent="0.3">
      <c r="B93" s="1" t="s">
        <v>40</v>
      </c>
      <c r="C93" s="46">
        <f>$H$93</f>
        <v>4130.4347826086951</v>
      </c>
      <c r="D93" s="46">
        <f>$H$93</f>
        <v>4130.4347826086951</v>
      </c>
      <c r="E93" s="46">
        <f>$H$93</f>
        <v>4130.4347826086951</v>
      </c>
      <c r="F93" s="46">
        <f>$H$93</f>
        <v>4130.4347826086951</v>
      </c>
      <c r="G93" s="46">
        <f>$H$93</f>
        <v>4130.4347826086951</v>
      </c>
      <c r="H93" s="46">
        <f>H$88/H$83</f>
        <v>4130.4347826086951</v>
      </c>
      <c r="I93" s="5"/>
      <c r="J93" s="5"/>
      <c r="K93" s="5"/>
      <c r="L93" s="5"/>
      <c r="M93" s="5"/>
      <c r="N93" s="5"/>
    </row>
    <row r="94" spans="1:14" ht="15.75" thickBot="1" x14ac:dyDescent="0.3">
      <c r="B94" s="1" t="s">
        <v>43</v>
      </c>
      <c r="C94" s="50">
        <f>G94</f>
        <v>4130.4347826086951</v>
      </c>
      <c r="D94" s="51"/>
      <c r="E94" s="49"/>
      <c r="F94" s="49"/>
      <c r="G94" s="50">
        <f>H89/H84</f>
        <v>4130.4347826086951</v>
      </c>
      <c r="H94" s="51"/>
      <c r="I94" s="5"/>
      <c r="J94" s="5"/>
      <c r="K94" s="5"/>
      <c r="L94" s="5"/>
      <c r="M94" s="5"/>
      <c r="N94" s="5"/>
    </row>
    <row r="95" spans="1:14" ht="15.75" thickBot="1" x14ac:dyDescent="0.3">
      <c r="B95" s="1" t="s">
        <v>42</v>
      </c>
      <c r="C95" s="49"/>
      <c r="D95" s="49"/>
      <c r="E95" s="49"/>
      <c r="F95" s="49"/>
      <c r="G95" s="49"/>
      <c r="H95" s="49"/>
      <c r="I95" s="5"/>
      <c r="J95" s="5"/>
      <c r="K95" s="5"/>
      <c r="L95" s="5"/>
      <c r="M95" s="5"/>
      <c r="N95" s="5"/>
    </row>
    <row r="96" spans="1:14" ht="15.75" thickBot="1" x14ac:dyDescent="0.3">
      <c r="B96" s="1" t="s">
        <v>41</v>
      </c>
      <c r="C96" s="49"/>
      <c r="D96" s="46">
        <f>$G$96</f>
        <v>4130.434782608696</v>
      </c>
      <c r="E96" s="50">
        <f>$G$96</f>
        <v>4130.434782608696</v>
      </c>
      <c r="F96" s="51"/>
      <c r="G96" s="46">
        <f>H91/H86</f>
        <v>4130.434782608696</v>
      </c>
      <c r="H96" s="49"/>
      <c r="I96" s="5"/>
      <c r="J96" s="5"/>
      <c r="K96" s="5"/>
      <c r="L96" s="5"/>
      <c r="M96" s="5"/>
      <c r="N96" s="5"/>
    </row>
  </sheetData>
  <mergeCells count="13">
    <mergeCell ref="L1:N1"/>
    <mergeCell ref="G55:H55"/>
    <mergeCell ref="E57:F57"/>
    <mergeCell ref="G60:H60"/>
    <mergeCell ref="C1:E1"/>
    <mergeCell ref="F1:H1"/>
    <mergeCell ref="I1:K1"/>
    <mergeCell ref="G94:H94"/>
    <mergeCell ref="E96:F96"/>
    <mergeCell ref="C94:D94"/>
    <mergeCell ref="E62:F62"/>
    <mergeCell ref="G65:H65"/>
    <mergeCell ref="E67:F67"/>
  </mergeCells>
  <printOptions horizontalCentered="1"/>
  <pageMargins left="0.31496062992125984" right="0.31496062992125984" top="0.55118110236220474" bottom="0.35433070866141736" header="0.11811023622047245" footer="0.11811023622047245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Thai Ha</dc:creator>
  <cp:lastModifiedBy>Kis Norbert</cp:lastModifiedBy>
  <cp:lastPrinted>2020-02-24T15:23:19Z</cp:lastPrinted>
  <dcterms:created xsi:type="dcterms:W3CDTF">2020-02-06T09:30:17Z</dcterms:created>
  <dcterms:modified xsi:type="dcterms:W3CDTF">2020-02-24T15:23:41Z</dcterms:modified>
</cp:coreProperties>
</file>